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sus\Documents\OGELIA dossiers en cours\37_Neuillé Pont Pierre DSP\Procédure\6.1_Prépa DCE\"/>
    </mc:Choice>
  </mc:AlternateContent>
  <xr:revisionPtr revIDLastSave="0" documentId="13_ncr:1_{01014D67-A9C6-4545-9E53-5812CF5B9AE2}" xr6:coauthVersionLast="47" xr6:coauthVersionMax="47" xr10:uidLastSave="{00000000-0000-0000-0000-000000000000}"/>
  <bookViews>
    <workbookView xWindow="-120" yWindow="-120" windowWidth="24240" windowHeight="13020" tabRatio="710" firstSheet="1" activeTab="4" xr2:uid="{00000000-000D-0000-FFFF-FFFF00000000}"/>
  </bookViews>
  <sheets>
    <sheet name="0_Instructions" sheetId="1" r:id="rId1"/>
    <sheet name="1_CARE prev. année1" sheetId="2" r:id="rId2"/>
    <sheet name="2_Détail des produits" sheetId="8" r:id="rId3"/>
    <sheet name="3_Détail des charges RH" sheetId="6" r:id="rId4"/>
    <sheet name="4_Détail des autres charges" sheetId="3" r:id="rId5"/>
    <sheet name="5_CARE pluriannuel" sheetId="11" r:id="rId6"/>
    <sheet name="6_Plan de rnvlt" sheetId="15" r:id="rId7"/>
    <sheet name="7_Formule indexation" sheetId="17" r:id="rId8"/>
    <sheet name="8_Règlement du Service" sheetId="18" r:id="rId9"/>
    <sheet name="Facture 120m3" sheetId="19" r:id="rId10"/>
  </sheets>
  <definedNames>
    <definedName name="_xlnm.Print_Area" localSheetId="1">'1_CARE prev. année1'!$A:$E</definedName>
    <definedName name="_xlnm.Print_Area" localSheetId="2">'2_Détail des produits'!$A:$E</definedName>
    <definedName name="_xlnm.Print_Area" localSheetId="3">'3_Détail des charges RH'!$A:$F</definedName>
    <definedName name="_xlnm.Print_Area" localSheetId="4">'4_Détail des autres charges'!$A$1:$E$144</definedName>
    <definedName name="_xlnm.Print_Area" localSheetId="5">'5_CARE pluriannuel'!$A$1:$L$64</definedName>
    <definedName name="_xlnm.Print_Area" localSheetId="6">'6_Plan de rnvlt'!$A$1:$S$24</definedName>
    <definedName name="_xlnm.Print_Area" localSheetId="8">'8_Règlement du Service'!$A:$B</definedName>
  </definedNames>
  <calcPr calcId="191029" iterate="1" iterateDelta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9" l="1"/>
  <c r="S26" i="15"/>
  <c r="R26" i="15"/>
  <c r="Q26" i="15"/>
  <c r="P26" i="15"/>
  <c r="O26" i="15"/>
  <c r="N26" i="15"/>
  <c r="M26" i="15"/>
  <c r="L26" i="15"/>
  <c r="K26" i="15"/>
  <c r="J26" i="15"/>
  <c r="T26" i="15" s="1"/>
  <c r="S25" i="15"/>
  <c r="R25" i="15"/>
  <c r="Q25" i="15"/>
  <c r="P25" i="15"/>
  <c r="O25" i="15"/>
  <c r="N25" i="15"/>
  <c r="M25" i="15"/>
  <c r="L25" i="15"/>
  <c r="K25" i="15"/>
  <c r="J25" i="15"/>
  <c r="T25" i="15" s="1"/>
  <c r="S22" i="15"/>
  <c r="R22" i="15"/>
  <c r="Q22" i="15"/>
  <c r="P22" i="15"/>
  <c r="O22" i="15"/>
  <c r="N22" i="15"/>
  <c r="M22" i="15"/>
  <c r="L22" i="15"/>
  <c r="K22" i="15"/>
  <c r="J22" i="15"/>
  <c r="T22" i="15" s="1"/>
  <c r="S21" i="15"/>
  <c r="R21" i="15"/>
  <c r="Q21" i="15"/>
  <c r="P21" i="15"/>
  <c r="O21" i="15"/>
  <c r="N21" i="15"/>
  <c r="M21" i="15"/>
  <c r="L21" i="15"/>
  <c r="K21" i="15"/>
  <c r="J21" i="15"/>
  <c r="T21" i="15" s="1"/>
  <c r="S18" i="15"/>
  <c r="R18" i="15"/>
  <c r="Q18" i="15"/>
  <c r="P18" i="15"/>
  <c r="O18" i="15"/>
  <c r="N18" i="15"/>
  <c r="M18" i="15"/>
  <c r="L18" i="15"/>
  <c r="K18" i="15"/>
  <c r="J18" i="15"/>
  <c r="S17" i="15"/>
  <c r="R17" i="15"/>
  <c r="Q17" i="15"/>
  <c r="P17" i="15"/>
  <c r="O17" i="15"/>
  <c r="N17" i="15"/>
  <c r="M17" i="15"/>
  <c r="L17" i="15"/>
  <c r="K17" i="15"/>
  <c r="J17" i="15"/>
  <c r="T17" i="15" s="1"/>
  <c r="J13" i="15"/>
  <c r="K13" i="15"/>
  <c r="L13" i="15"/>
  <c r="M13" i="15"/>
  <c r="N13" i="15"/>
  <c r="O13" i="15"/>
  <c r="P13" i="15"/>
  <c r="Q13" i="15"/>
  <c r="R13" i="15"/>
  <c r="S13" i="15"/>
  <c r="T13" i="15"/>
  <c r="J14" i="15"/>
  <c r="K14" i="15"/>
  <c r="L14" i="15"/>
  <c r="M14" i="15"/>
  <c r="N14" i="15"/>
  <c r="O14" i="15"/>
  <c r="P14" i="15"/>
  <c r="Q14" i="15"/>
  <c r="R14" i="15"/>
  <c r="S14" i="15"/>
  <c r="F101" i="3"/>
  <c r="J9" i="15"/>
  <c r="J8" i="15"/>
  <c r="J12" i="15"/>
  <c r="J16" i="15"/>
  <c r="J20" i="15"/>
  <c r="J24" i="15"/>
  <c r="D28" i="19"/>
  <c r="D27" i="19"/>
  <c r="A2" i="19"/>
  <c r="A1" i="19"/>
  <c r="B24" i="19"/>
  <c r="B23" i="19"/>
  <c r="B19" i="19"/>
  <c r="F19" i="19" s="1"/>
  <c r="F18" i="19"/>
  <c r="D18" i="19"/>
  <c r="F15" i="19"/>
  <c r="D15" i="19"/>
  <c r="F14" i="19"/>
  <c r="D14" i="19"/>
  <c r="F8" i="19"/>
  <c r="D8" i="19"/>
  <c r="F65" i="3"/>
  <c r="F63" i="3"/>
  <c r="F32" i="3"/>
  <c r="B25" i="6"/>
  <c r="D25" i="6"/>
  <c r="E22" i="8"/>
  <c r="K16" i="15"/>
  <c r="L16" i="15"/>
  <c r="M16" i="15"/>
  <c r="N16" i="15"/>
  <c r="O16" i="15"/>
  <c r="P16" i="15"/>
  <c r="Q16" i="15"/>
  <c r="R16" i="15"/>
  <c r="S16" i="15"/>
  <c r="K20" i="15"/>
  <c r="L20" i="15"/>
  <c r="M20" i="15"/>
  <c r="N20" i="15"/>
  <c r="O20" i="15"/>
  <c r="P20" i="15"/>
  <c r="Q20" i="15"/>
  <c r="R20" i="15"/>
  <c r="S20" i="15"/>
  <c r="K24" i="15"/>
  <c r="L24" i="15"/>
  <c r="M24" i="15"/>
  <c r="N24" i="15"/>
  <c r="O24" i="15"/>
  <c r="P24" i="15"/>
  <c r="Q24" i="15"/>
  <c r="R24" i="15"/>
  <c r="S24" i="15"/>
  <c r="K9" i="15"/>
  <c r="O12" i="15"/>
  <c r="N12" i="15"/>
  <c r="M12" i="15"/>
  <c r="O9" i="15"/>
  <c r="N9" i="15"/>
  <c r="M9" i="15"/>
  <c r="K7" i="15"/>
  <c r="L7" i="15" s="1"/>
  <c r="M7" i="15" s="1"/>
  <c r="N7" i="15" s="1"/>
  <c r="O7" i="15" s="1"/>
  <c r="P7" i="15" s="1"/>
  <c r="Q7" i="15" s="1"/>
  <c r="R7" i="15" s="1"/>
  <c r="S7" i="15" s="1"/>
  <c r="L12" i="15"/>
  <c r="L9" i="15"/>
  <c r="T18" i="15" l="1"/>
  <c r="T14" i="15"/>
  <c r="J28" i="15"/>
  <c r="F24" i="19"/>
  <c r="D24" i="19"/>
  <c r="F23" i="19"/>
  <c r="D23" i="19"/>
  <c r="D19" i="19"/>
  <c r="B25" i="19"/>
  <c r="F28" i="19"/>
  <c r="T16" i="15"/>
  <c r="T20" i="15"/>
  <c r="M8" i="15"/>
  <c r="M28" i="15" s="1"/>
  <c r="T24" i="15"/>
  <c r="L8" i="15"/>
  <c r="L28" i="15" s="1"/>
  <c r="G62" i="11"/>
  <c r="H62" i="11"/>
  <c r="I62" i="11"/>
  <c r="J62" i="11"/>
  <c r="K62" i="11"/>
  <c r="L62" i="11"/>
  <c r="G27" i="11"/>
  <c r="H27" i="11"/>
  <c r="I27" i="11"/>
  <c r="J27" i="11"/>
  <c r="K27" i="11"/>
  <c r="L27" i="11"/>
  <c r="G32" i="11"/>
  <c r="H32" i="11"/>
  <c r="I32" i="11"/>
  <c r="J32" i="11"/>
  <c r="K32" i="11"/>
  <c r="L32" i="11"/>
  <c r="G37" i="11"/>
  <c r="H37" i="11"/>
  <c r="I37" i="11"/>
  <c r="J37" i="11"/>
  <c r="K37" i="11"/>
  <c r="L37" i="11"/>
  <c r="J38" i="11" l="1"/>
  <c r="G38" i="11"/>
  <c r="G64" i="11" s="1"/>
  <c r="K38" i="11"/>
  <c r="K64" i="11" s="1"/>
  <c r="D25" i="19"/>
  <c r="D30" i="19" s="1"/>
  <c r="D32" i="19" s="1"/>
  <c r="F25" i="19"/>
  <c r="F27" i="19" s="1"/>
  <c r="J64" i="11"/>
  <c r="I38" i="11"/>
  <c r="I64" i="11" s="1"/>
  <c r="H38" i="11"/>
  <c r="H64" i="11" s="1"/>
  <c r="L38" i="11"/>
  <c r="L64" i="11" s="1"/>
  <c r="N8" i="15"/>
  <c r="N28" i="15" s="1"/>
  <c r="O8" i="15"/>
  <c r="O28" i="15" s="1"/>
  <c r="E30" i="15"/>
  <c r="C30" i="15" s="1"/>
  <c r="K8" i="15"/>
  <c r="K12" i="15"/>
  <c r="P12" i="15"/>
  <c r="Q12" i="15"/>
  <c r="R12" i="15"/>
  <c r="S12" i="15"/>
  <c r="F30" i="19" l="1"/>
  <c r="F32" i="19" s="1"/>
  <c r="T12" i="15"/>
  <c r="P9" i="15" l="1"/>
  <c r="Q9" i="15"/>
  <c r="P8" i="15" l="1"/>
  <c r="P28" i="15" s="1"/>
  <c r="B2" i="18"/>
  <c r="B1" i="18"/>
  <c r="H40" i="17"/>
  <c r="Q8" i="15" l="1"/>
  <c r="Q28" i="15" s="1"/>
  <c r="E62" i="11"/>
  <c r="F62" i="11"/>
  <c r="E37" i="11"/>
  <c r="F37" i="11"/>
  <c r="E32" i="11"/>
  <c r="F32" i="11"/>
  <c r="E27" i="11"/>
  <c r="E38" i="11" s="1"/>
  <c r="E64" i="11" s="1"/>
  <c r="F27" i="11"/>
  <c r="E7" i="11"/>
  <c r="E17" i="3"/>
  <c r="F38" i="11" l="1"/>
  <c r="F64" i="11" s="1"/>
  <c r="F7" i="11"/>
  <c r="E21" i="11"/>
  <c r="R8" i="15"/>
  <c r="E40" i="11"/>
  <c r="D21" i="11"/>
  <c r="K28" i="15"/>
  <c r="R9" i="15"/>
  <c r="D40" i="11"/>
  <c r="C40" i="11"/>
  <c r="C21" i="11"/>
  <c r="F16" i="3"/>
  <c r="F14" i="3"/>
  <c r="F13" i="3"/>
  <c r="F21" i="11" l="1"/>
  <c r="F40" i="11"/>
  <c r="G7" i="11"/>
  <c r="R28" i="15"/>
  <c r="S8" i="15"/>
  <c r="G21" i="11" l="1"/>
  <c r="G40" i="11"/>
  <c r="H7" i="11"/>
  <c r="T2" i="15"/>
  <c r="T1" i="15"/>
  <c r="A2" i="15"/>
  <c r="A1" i="15"/>
  <c r="F28" i="15"/>
  <c r="S9" i="15"/>
  <c r="B9" i="15"/>
  <c r="I7" i="11" l="1"/>
  <c r="H21" i="11"/>
  <c r="H40" i="11"/>
  <c r="S28" i="15"/>
  <c r="T9" i="15"/>
  <c r="T8" i="15"/>
  <c r="I21" i="11" l="1"/>
  <c r="I40" i="11"/>
  <c r="J7" i="11"/>
  <c r="T28" i="15"/>
  <c r="C31" i="15" s="1"/>
  <c r="T29" i="15"/>
  <c r="B29" i="17"/>
  <c r="C30" i="17"/>
  <c r="D30" i="17"/>
  <c r="E30" i="17"/>
  <c r="F30" i="17"/>
  <c r="A27" i="17"/>
  <c r="A28" i="17"/>
  <c r="A29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42" i="11"/>
  <c r="A43" i="11"/>
  <c r="A44" i="11"/>
  <c r="A45" i="11"/>
  <c r="A46" i="11"/>
  <c r="A47" i="11"/>
  <c r="A48" i="11"/>
  <c r="A49" i="11"/>
  <c r="A50" i="11"/>
  <c r="A51" i="11"/>
  <c r="A52" i="11"/>
  <c r="A53" i="11"/>
  <c r="D37" i="11"/>
  <c r="F126" i="3"/>
  <c r="F123" i="3"/>
  <c r="F124" i="3"/>
  <c r="F125" i="3"/>
  <c r="F144" i="3"/>
  <c r="F143" i="3"/>
  <c r="F142" i="3"/>
  <c r="F136" i="3"/>
  <c r="F138" i="3"/>
  <c r="F137" i="3"/>
  <c r="F132" i="3"/>
  <c r="F131" i="3"/>
  <c r="F127" i="3"/>
  <c r="F119" i="3"/>
  <c r="F118" i="3" s="1"/>
  <c r="F115" i="3"/>
  <c r="F114" i="3" s="1"/>
  <c r="F111" i="3"/>
  <c r="F110" i="3" s="1"/>
  <c r="F107" i="3"/>
  <c r="F106" i="3"/>
  <c r="F102" i="3"/>
  <c r="F100" i="3"/>
  <c r="F96" i="3"/>
  <c r="F92" i="3"/>
  <c r="F91" i="3"/>
  <c r="F90" i="3"/>
  <c r="F89" i="3"/>
  <c r="F88" i="3"/>
  <c r="F80" i="3"/>
  <c r="F84" i="3"/>
  <c r="F83" i="3"/>
  <c r="F82" i="3"/>
  <c r="F81" i="3"/>
  <c r="F76" i="3"/>
  <c r="F75" i="3"/>
  <c r="F74" i="3"/>
  <c r="F73" i="3"/>
  <c r="F64" i="3"/>
  <c r="F69" i="3"/>
  <c r="F68" i="3"/>
  <c r="F67" i="3"/>
  <c r="F66" i="3"/>
  <c r="F56" i="3"/>
  <c r="F57" i="3"/>
  <c r="F59" i="3"/>
  <c r="F58" i="3"/>
  <c r="F39" i="3"/>
  <c r="F40" i="3"/>
  <c r="F42" i="3"/>
  <c r="F43" i="3"/>
  <c r="F44" i="3"/>
  <c r="F46" i="3"/>
  <c r="F47" i="3"/>
  <c r="F49" i="3"/>
  <c r="F52" i="3"/>
  <c r="F50" i="3"/>
  <c r="F31" i="3"/>
  <c r="F34" i="3"/>
  <c r="F33" i="3"/>
  <c r="F27" i="3"/>
  <c r="F26" i="3"/>
  <c r="F22" i="3"/>
  <c r="F21" i="3"/>
  <c r="F20" i="3" s="1"/>
  <c r="F10" i="3"/>
  <c r="F11" i="3"/>
  <c r="F12" i="3"/>
  <c r="F15" i="3"/>
  <c r="F9" i="3"/>
  <c r="F8" i="3" s="1"/>
  <c r="E21" i="8"/>
  <c r="C17" i="2" s="1"/>
  <c r="J21" i="11" l="1"/>
  <c r="J40" i="11"/>
  <c r="K7" i="11"/>
  <c r="D17" i="3"/>
  <c r="C23" i="2"/>
  <c r="H32" i="17"/>
  <c r="K21" i="11" l="1"/>
  <c r="K40" i="11"/>
  <c r="L7" i="11"/>
  <c r="E16" i="8"/>
  <c r="C14" i="2" s="1"/>
  <c r="E15" i="8"/>
  <c r="L21" i="11" l="1"/>
  <c r="L40" i="11"/>
  <c r="C13" i="2"/>
  <c r="E17" i="8"/>
  <c r="C25" i="6" l="1"/>
  <c r="F2" i="17"/>
  <c r="F1" i="17"/>
  <c r="F122" i="3" l="1"/>
  <c r="F141" i="3" l="1"/>
  <c r="C41" i="2" s="1"/>
  <c r="B28" i="17" s="1"/>
  <c r="F135" i="3"/>
  <c r="C40" i="2" s="1"/>
  <c r="B27" i="17" s="1"/>
  <c r="F130" i="3"/>
  <c r="C39" i="2" s="1"/>
  <c r="B26" i="17" s="1"/>
  <c r="C38" i="2"/>
  <c r="B25" i="17" s="1"/>
  <c r="C37" i="2"/>
  <c r="B24" i="17" s="1"/>
  <c r="C36" i="2"/>
  <c r="B23" i="17" s="1"/>
  <c r="C35" i="2"/>
  <c r="B22" i="17" s="1"/>
  <c r="F105" i="3"/>
  <c r="C34" i="2" s="1"/>
  <c r="B21" i="17" s="1"/>
  <c r="F99" i="3"/>
  <c r="C33" i="2" s="1"/>
  <c r="B20" i="17" s="1"/>
  <c r="F95" i="3"/>
  <c r="C32" i="2" s="1"/>
  <c r="B19" i="17" s="1"/>
  <c r="F87" i="3"/>
  <c r="C31" i="2" s="1"/>
  <c r="B18" i="17" s="1"/>
  <c r="F79" i="3"/>
  <c r="C30" i="2" s="1"/>
  <c r="B17" i="17" s="1"/>
  <c r="F72" i="3"/>
  <c r="C29" i="2" s="1"/>
  <c r="B16" i="17" s="1"/>
  <c r="F55" i="3"/>
  <c r="C27" i="2" s="1"/>
  <c r="B14" i="17" s="1"/>
  <c r="F37" i="3"/>
  <c r="C26" i="2" s="1"/>
  <c r="B13" i="17" s="1"/>
  <c r="F30" i="3"/>
  <c r="C25" i="2" s="1"/>
  <c r="B12" i="17" s="1"/>
  <c r="F25" i="3"/>
  <c r="C24" i="2" l="1"/>
  <c r="B11" i="17" s="1"/>
  <c r="C22" i="2"/>
  <c r="B10" i="17" s="1"/>
  <c r="F62" i="3"/>
  <c r="C28" i="2" l="1"/>
  <c r="B15" i="17" s="1"/>
  <c r="F5" i="3"/>
  <c r="A2" i="18"/>
  <c r="A1" i="18"/>
  <c r="A10" i="17"/>
  <c r="A9" i="17"/>
  <c r="E2" i="17"/>
  <c r="A2" i="17"/>
  <c r="E1" i="17"/>
  <c r="A1" i="17"/>
  <c r="L1" i="11" l="1"/>
  <c r="L2" i="11"/>
  <c r="D62" i="11"/>
  <c r="C62" i="11"/>
  <c r="N62" i="11" s="1"/>
  <c r="A60" i="11"/>
  <c r="A61" i="11"/>
  <c r="D27" i="11"/>
  <c r="D32" i="11"/>
  <c r="A54" i="11"/>
  <c r="A55" i="11"/>
  <c r="A56" i="11"/>
  <c r="A57" i="11"/>
  <c r="A58" i="11"/>
  <c r="A59" i="11"/>
  <c r="A41" i="11"/>
  <c r="C37" i="11"/>
  <c r="C32" i="11"/>
  <c r="C27" i="11"/>
  <c r="K2" i="11"/>
  <c r="A2" i="11"/>
  <c r="K1" i="11"/>
  <c r="A1" i="11"/>
  <c r="D38" i="11" l="1"/>
  <c r="C38" i="11"/>
  <c r="D64" i="11" l="1"/>
  <c r="N38" i="11"/>
  <c r="C64" i="11"/>
  <c r="E11" i="8"/>
  <c r="C11" i="2" s="1"/>
  <c r="E23" i="8"/>
  <c r="C18" i="2" s="1"/>
  <c r="E20" i="8"/>
  <c r="C16" i="2" s="1"/>
  <c r="E19" i="8"/>
  <c r="E12" i="8"/>
  <c r="E10" i="8"/>
  <c r="C10" i="2" s="1"/>
  <c r="E9" i="8"/>
  <c r="A5" i="8"/>
  <c r="E2" i="8"/>
  <c r="D2" i="8"/>
  <c r="A2" i="8"/>
  <c r="E1" i="8"/>
  <c r="D1" i="8"/>
  <c r="A1" i="8"/>
  <c r="E25" i="6"/>
  <c r="F10" i="6"/>
  <c r="F11" i="6"/>
  <c r="F12" i="6"/>
  <c r="F14" i="6"/>
  <c r="F15" i="6"/>
  <c r="F16" i="6"/>
  <c r="F18" i="6"/>
  <c r="F19" i="6"/>
  <c r="F20" i="6"/>
  <c r="F22" i="6"/>
  <c r="F23" i="6"/>
  <c r="F24" i="6"/>
  <c r="A5" i="3"/>
  <c r="A5" i="6"/>
  <c r="F2" i="6"/>
  <c r="E2" i="6"/>
  <c r="A2" i="6"/>
  <c r="F1" i="6"/>
  <c r="E1" i="6"/>
  <c r="A1" i="6"/>
  <c r="N64" i="11" l="1"/>
  <c r="E24" i="8"/>
  <c r="C12" i="2"/>
  <c r="E13" i="8"/>
  <c r="C9" i="2"/>
  <c r="C15" i="2"/>
  <c r="F25" i="6"/>
  <c r="E25" i="8" l="1"/>
  <c r="E26" i="8"/>
  <c r="C8" i="2"/>
  <c r="C21" i="2"/>
  <c r="B9" i="17" s="1"/>
  <c r="B30" i="17" s="1"/>
  <c r="C20" i="2" l="1"/>
  <c r="C43" i="2" s="1"/>
  <c r="F1" i="3" l="1"/>
  <c r="F2" i="3"/>
  <c r="E2" i="3"/>
  <c r="E1" i="3"/>
  <c r="A2" i="3"/>
  <c r="A1" i="3"/>
  <c r="E31" i="17" l="1"/>
  <c r="C31" i="17" l="1"/>
  <c r="F31" i="17"/>
  <c r="D3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 Gester</author>
  </authors>
  <commentList>
    <comment ref="C8" authorId="0" shapeId="0" xr:uid="{00000000-0006-0000-0300-000001000000}">
      <text>
        <r>
          <rPr>
            <sz val="9"/>
            <color indexed="81"/>
            <rFont val="Tahoma"/>
            <family val="2"/>
          </rPr>
          <t>Il s'agit du nombre d'agents affectés à la tâche, même partiellement, et non d'un nombre d'ETP.
Ce dernier se calcule automatiquement à partir d'une base de 1500 heures/an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 Gester</author>
  </authors>
  <commentList>
    <comment ref="G7" authorId="0" shapeId="0" xr:uid="{00000000-0006-0000-0600-000001000000}">
      <text>
        <r>
          <rPr>
            <sz val="9"/>
            <color indexed="81"/>
            <rFont val="Tahoma"/>
            <family val="2"/>
          </rPr>
          <t>Indiquez : 
P pour programmé
G  pour garantie
NP pour non prévu</t>
        </r>
      </text>
    </comment>
    <comment ref="H7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En cas de GARANTIE, indiquez le pourcentage annuel retenu
</t>
        </r>
      </text>
    </comment>
    <comment ref="I7" authorId="0" shapeId="0" xr:uid="{00000000-0006-0000-0600-000003000000}">
      <text>
        <r>
          <rPr>
            <sz val="9"/>
            <color indexed="81"/>
            <rFont val="Tahoma"/>
            <family val="2"/>
          </rPr>
          <t>En cas de PROGRAMME indiquez l'année de renouvellement de l'équipement</t>
        </r>
      </text>
    </comment>
  </commentList>
</comments>
</file>

<file path=xl/sharedStrings.xml><?xml version="1.0" encoding="utf-8"?>
<sst xmlns="http://schemas.openxmlformats.org/spreadsheetml/2006/main" count="533" uniqueCount="302">
  <si>
    <t>Personnel</t>
  </si>
  <si>
    <t>Energie électrique</t>
  </si>
  <si>
    <t>Sous traitance</t>
  </si>
  <si>
    <t>Produits de traitement</t>
  </si>
  <si>
    <t>Analyses</t>
  </si>
  <si>
    <t>Informatique</t>
  </si>
  <si>
    <t>Assurances</t>
  </si>
  <si>
    <t>Locaux</t>
  </si>
  <si>
    <t>Impôts, taxes</t>
  </si>
  <si>
    <t>Garantie de renouvellement</t>
  </si>
  <si>
    <t>Programme de renouvellement</t>
  </si>
  <si>
    <t>Nom du candidat :</t>
  </si>
  <si>
    <t>COMPTE ANNUEL DE RESULTAT D'EXPLOITATION</t>
  </si>
  <si>
    <t>Matières et fournitures</t>
  </si>
  <si>
    <t>Engins et véhicules</t>
  </si>
  <si>
    <t>Services centraux et recherche</t>
  </si>
  <si>
    <t>Fonds de renouvellement</t>
  </si>
  <si>
    <t>Créances irrécouvrables et contentieux</t>
  </si>
  <si>
    <t>Autres charges, études, améliorations</t>
  </si>
  <si>
    <t>PRODUITS en € HT</t>
  </si>
  <si>
    <t>CHARGES en € HT</t>
  </si>
  <si>
    <t>RESULTAT en € HT</t>
  </si>
  <si>
    <t xml:space="preserve">Date de l'offre : </t>
  </si>
  <si>
    <t>Charges relatives aux investissements contractuels (hors biens du concessionnaire)</t>
  </si>
  <si>
    <t>Charges relatives aux investissements domaine privé</t>
  </si>
  <si>
    <t>Télécom, poste et télégestion</t>
  </si>
  <si>
    <t>PREVISIONNEL PREMIERE ANNEE SUR 12 MOIS (EN € HORS TVA)</t>
  </si>
  <si>
    <t>Descriptif</t>
  </si>
  <si>
    <t>Unité</t>
  </si>
  <si>
    <t>Prix unitaire</t>
  </si>
  <si>
    <t>Quantité</t>
  </si>
  <si>
    <t>Total 1ère année</t>
  </si>
  <si>
    <t>Energie</t>
  </si>
  <si>
    <t>A détailler</t>
  </si>
  <si>
    <t>Sous-traitance</t>
  </si>
  <si>
    <t>Matières &amp; Fournitures</t>
  </si>
  <si>
    <t>Impôts et taxes</t>
  </si>
  <si>
    <t>Recettes des parts fixes</t>
  </si>
  <si>
    <t>Encadrement</t>
  </si>
  <si>
    <t>Autres (à détailler)</t>
  </si>
  <si>
    <t>Type de charge</t>
  </si>
  <si>
    <t>Gestion clientèle</t>
  </si>
  <si>
    <t>agent clientèle terrain</t>
  </si>
  <si>
    <t>chargé de clientèle</t>
  </si>
  <si>
    <t>technicien usine</t>
  </si>
  <si>
    <t>Fonctions support</t>
  </si>
  <si>
    <t>autre (à indiquer)</t>
  </si>
  <si>
    <t>Gestion des réseaux</t>
  </si>
  <si>
    <t>abonnement</t>
  </si>
  <si>
    <t>Installation 1</t>
  </si>
  <si>
    <t>Installation 2</t>
  </si>
  <si>
    <t>Installation 3</t>
  </si>
  <si>
    <t>Traitement de l'eau</t>
  </si>
  <si>
    <t>Réparation des branchements</t>
  </si>
  <si>
    <t>Réparation des canalisations</t>
  </si>
  <si>
    <t>ESPACES VERTS</t>
  </si>
  <si>
    <t>Contrôles électriques, levage, pression</t>
  </si>
  <si>
    <t>Entretien des espaces verts</t>
  </si>
  <si>
    <t>AUTRES SOUS-TRAITANCE</t>
  </si>
  <si>
    <t>CVAE</t>
  </si>
  <si>
    <t>Taxe OM</t>
  </si>
  <si>
    <t>RODP</t>
  </si>
  <si>
    <t>Frais télécom</t>
  </si>
  <si>
    <t xml:space="preserve">Télégestion </t>
  </si>
  <si>
    <t>Affranchissement</t>
  </si>
  <si>
    <t>Encadrement local</t>
  </si>
  <si>
    <t>Facturation</t>
  </si>
  <si>
    <t>Non-valeurs</t>
  </si>
  <si>
    <t>Frais de R&amp;D</t>
  </si>
  <si>
    <t>Frais de recouvrement et de contentieux</t>
  </si>
  <si>
    <t>DETAIL DES CHARGES DE PERSONNEL</t>
  </si>
  <si>
    <t>Fonctions</t>
  </si>
  <si>
    <t>Nombre d'heures annuelles</t>
  </si>
  <si>
    <t>Effectif</t>
  </si>
  <si>
    <t>kWh</t>
  </si>
  <si>
    <t>consommation</t>
  </si>
  <si>
    <t>Coût horaire chargé</t>
  </si>
  <si>
    <t>Total</t>
  </si>
  <si>
    <t>…</t>
  </si>
  <si>
    <t>DETAIL DES PRODUITS</t>
  </si>
  <si>
    <t>Type de produit</t>
  </si>
  <si>
    <t>Exploitation du service</t>
  </si>
  <si>
    <t>Part fixe annuelle</t>
  </si>
  <si>
    <t>Abonnement</t>
  </si>
  <si>
    <t>Travaux</t>
  </si>
  <si>
    <t xml:space="preserve">Produits accessoires </t>
  </si>
  <si>
    <t>S/Total 1</t>
  </si>
  <si>
    <t>S/Total 2</t>
  </si>
  <si>
    <t>S/Total 3</t>
  </si>
  <si>
    <t>m3 facturés en gros</t>
  </si>
  <si>
    <t>Part proportionnelle</t>
  </si>
  <si>
    <t>Part proportionnelle en gros</t>
  </si>
  <si>
    <t>Données générales du service</t>
  </si>
  <si>
    <t>Evolution</t>
  </si>
  <si>
    <t>Produits</t>
  </si>
  <si>
    <t>TOTAL</t>
  </si>
  <si>
    <t>Charges</t>
  </si>
  <si>
    <t>Résultat</t>
  </si>
  <si>
    <t xml:space="preserve"> </t>
  </si>
  <si>
    <t>PREVISIONNEL DUREE DU CONTRAT (EN € HORS TVA)</t>
  </si>
  <si>
    <t>PROGRAMME PREVISIONNEL DE RENOUVELLEMENT</t>
  </si>
  <si>
    <t>Nom de l'ouvrage</t>
  </si>
  <si>
    <t>Nom de l'équipement</t>
  </si>
  <si>
    <t>Caractéristiques de l'équipement</t>
  </si>
  <si>
    <t xml:space="preserve">Valeur </t>
  </si>
  <si>
    <t>Electricité commande telegestion</t>
  </si>
  <si>
    <t>Télésurveillance Sofrel S550</t>
  </si>
  <si>
    <t>P</t>
  </si>
  <si>
    <t>dont Dotation annuelle de renouvellement programmé</t>
  </si>
  <si>
    <t>G</t>
  </si>
  <si>
    <t>Debitmetre electromagnetique 2</t>
  </si>
  <si>
    <t>Taux de garantie</t>
  </si>
  <si>
    <t>dont montant annuel de Garantie</t>
  </si>
  <si>
    <t>FORMULE D'INDEXATION DES PRIX</t>
  </si>
  <si>
    <t>% de répartition</t>
  </si>
  <si>
    <t>Indices retenus au projet de contrat</t>
  </si>
  <si>
    <t>Total année 1</t>
  </si>
  <si>
    <t>FD
001711011</t>
  </si>
  <si>
    <t>IM
001711020</t>
  </si>
  <si>
    <t>Pondération proposée</t>
  </si>
  <si>
    <t>Formule K1</t>
  </si>
  <si>
    <t>ANNEXE DU REGLEMENT DE SERVICE</t>
  </si>
  <si>
    <t xml:space="preserve">Frais de relance </t>
  </si>
  <si>
    <t>Frais de mise en demeure</t>
  </si>
  <si>
    <t>Pénalité pour non paiement de facture dans les délais</t>
  </si>
  <si>
    <t>Contrôle des puits et ouvrages de récupération des eaux de pluie</t>
  </si>
  <si>
    <t>Recettes travaux au BPU</t>
  </si>
  <si>
    <t>Travaux au BPU</t>
  </si>
  <si>
    <t>Autres recettes du règlement de service</t>
  </si>
  <si>
    <t>EVOLUTION DES PRODUITS ET DES CHARGES DU GROUPEMENT</t>
  </si>
  <si>
    <t>Formule K2</t>
  </si>
  <si>
    <t>Taux de TVA applicable</t>
  </si>
  <si>
    <t>Prestations</t>
  </si>
  <si>
    <t>Adresse des locaux d'accueil clientèle</t>
  </si>
  <si>
    <t>Heures d'ouverture de l'accueil clientèle</t>
  </si>
  <si>
    <t>Délai de mise à disposition d'un groupe électrogène</t>
  </si>
  <si>
    <t>Délai de remise d'un devis de branchement neuf</t>
  </si>
  <si>
    <t>. . . (Autres frais à complèter par le candidat )</t>
  </si>
  <si>
    <t>Jours d'ouverture de l'accueil clientèle</t>
  </si>
  <si>
    <t>Horaires d'accueil téléphonique</t>
  </si>
  <si>
    <t>Numéro d'accueil téléphonique</t>
  </si>
  <si>
    <t>Numéro téléphonique d'astreinte</t>
  </si>
  <si>
    <t>Plage horaire de rendez-vous à domicile</t>
  </si>
  <si>
    <t>Horaires et délais de réponse</t>
  </si>
  <si>
    <t>Total durée</t>
  </si>
  <si>
    <t>Type de renouv.</t>
  </si>
  <si>
    <t>1 - Compte Annuel de Résultat d'Exploitation (CARE) prévisionnel d'année 1</t>
  </si>
  <si>
    <t>2 - Détail des produits</t>
  </si>
  <si>
    <t>3 - Détail des charges de personnel</t>
  </si>
  <si>
    <t>4 - Détail des autres charges</t>
  </si>
  <si>
    <t>5 - CARE pluriannuel</t>
  </si>
  <si>
    <t>6 - Plan de renouvellement</t>
  </si>
  <si>
    <t>7 - Formule d'indexation des tarifs</t>
  </si>
  <si>
    <t>8 - Synthèse et tarifs indiqués au Règlement du Service</t>
  </si>
  <si>
    <t>Le candidat peut ajouter des lignes dans le plan de renouvellement. Elles seront ajoutées en bas de tableau et apparaitront en surbrillance</t>
  </si>
  <si>
    <t>Année de renouv.</t>
  </si>
  <si>
    <t>Le candidat doit préciser ses hypothèses d'évolution du nombre d'usagers et de l'assiette</t>
  </si>
  <si>
    <t>Le candidat doit préciser ses hypothèses d'évolution des charges</t>
  </si>
  <si>
    <t>Coût total 1ère année</t>
  </si>
  <si>
    <t>Déduction des subventions perçues</t>
  </si>
  <si>
    <t>Encadrement et services support</t>
  </si>
  <si>
    <t>ICHT-E
001565187</t>
  </si>
  <si>
    <r>
      <t xml:space="preserve">DETAIL DES CHARGES </t>
    </r>
    <r>
      <rPr>
        <sz val="11"/>
        <rFont val="Calibri"/>
        <family val="2"/>
        <scheme val="minor"/>
      </rPr>
      <t>(HORS PERSONNEL)</t>
    </r>
  </si>
  <si>
    <t>à indiquer</t>
  </si>
  <si>
    <r>
      <t>autre (</t>
    </r>
    <r>
      <rPr>
        <i/>
        <sz val="11"/>
        <rFont val="Calibri"/>
        <family val="2"/>
        <scheme val="minor"/>
      </rPr>
      <t>à indiquer</t>
    </r>
    <r>
      <rPr>
        <sz val="11"/>
        <rFont val="Calibri"/>
        <family val="2"/>
        <scheme val="minor"/>
      </rPr>
      <t>)</t>
    </r>
  </si>
  <si>
    <t>Branchements neufs</t>
  </si>
  <si>
    <t>Recettes des travaux au BPU</t>
  </si>
  <si>
    <t>Service de l'Eau Potable</t>
  </si>
  <si>
    <t>m3 facturés aux abonnés</t>
  </si>
  <si>
    <r>
      <t xml:space="preserve">Le candidat ne doit pas rajouter de lignes dans le </t>
    </r>
    <r>
      <rPr>
        <b/>
        <sz val="11"/>
        <color theme="1"/>
        <rFont val="Calibri"/>
        <family val="2"/>
        <scheme val="minor"/>
      </rPr>
      <t>CARE.</t>
    </r>
    <r>
      <rPr>
        <sz val="11"/>
        <color theme="1"/>
        <rFont val="Calibri"/>
        <family val="2"/>
        <scheme val="minor"/>
      </rPr>
      <t xml:space="preserve"> Il peut utiliser la ligne "Autres" et préciser le contenu dans un onglet "Autres" à créer</t>
    </r>
  </si>
  <si>
    <t>Recettes des m3 vendus</t>
  </si>
  <si>
    <t>Recettes des m3 vendus en gros (VEG)</t>
  </si>
  <si>
    <t>Frais d'accès au service</t>
  </si>
  <si>
    <t>Facturation de l'assainissement</t>
  </si>
  <si>
    <t>Achats d'eau</t>
  </si>
  <si>
    <t>Services centraux et recherche (R&amp;D)</t>
  </si>
  <si>
    <t>Autres (à indiquer)</t>
  </si>
  <si>
    <t>Branchements neufs avec exclusivité</t>
  </si>
  <si>
    <t>Gestion des usines</t>
  </si>
  <si>
    <t>agent usine</t>
  </si>
  <si>
    <t>agent réseaux et travaux</t>
  </si>
  <si>
    <t>technicien réseaux</t>
  </si>
  <si>
    <t>Missions</t>
  </si>
  <si>
    <t>Autres recettes du RS</t>
  </si>
  <si>
    <t>m3</t>
  </si>
  <si>
    <t>Volume (PU hors revevance prélèvement)</t>
  </si>
  <si>
    <t>fournir détail programme</t>
  </si>
  <si>
    <t>ARS</t>
  </si>
  <si>
    <t>Programme obligatoire</t>
  </si>
  <si>
    <t>USINES</t>
  </si>
  <si>
    <t>RESERVOIRS</t>
  </si>
  <si>
    <t>Nettoyage</t>
  </si>
  <si>
    <t>RESEAU - BRANCHEMENTS</t>
  </si>
  <si>
    <t>Entretien des équipements</t>
  </si>
  <si>
    <t>Entretien du réseau</t>
  </si>
  <si>
    <t>Entretien du génie-civil</t>
  </si>
  <si>
    <t>Ouvrages, compteurs</t>
  </si>
  <si>
    <t>Télégestion, automatisme</t>
  </si>
  <si>
    <t>Bureautique</t>
  </si>
  <si>
    <t>Quote part de locaux communs</t>
  </si>
  <si>
    <t>Loyers</t>
  </si>
  <si>
    <t>Frais généraux de structure</t>
  </si>
  <si>
    <t>Autres charges, études, innovations</t>
  </si>
  <si>
    <t>Charge de réalisation des branchements neufs</t>
  </si>
  <si>
    <t>Géolocalisation</t>
  </si>
  <si>
    <t>Renouvellement des compteurs</t>
  </si>
  <si>
    <t>Renouvellement des branchements</t>
  </si>
  <si>
    <t>Modélisation du réseau</t>
  </si>
  <si>
    <t>AELB</t>
  </si>
  <si>
    <t>m3 vendus</t>
  </si>
  <si>
    <t>Nombre d'abonnés</t>
  </si>
  <si>
    <t>m3 vendus en gros</t>
  </si>
  <si>
    <t>Nombre de branchements neufs avec exclusivité</t>
  </si>
  <si>
    <t>Nombre d'ouvertures d'abonnements</t>
  </si>
  <si>
    <t>Usine du bourg</t>
  </si>
  <si>
    <t>Surpression de la gare</t>
  </si>
  <si>
    <t>_________</t>
  </si>
  <si>
    <t>Nombre d'usagers assainissement facturés</t>
  </si>
  <si>
    <t>TABLEAUX DES COMPTES PREVISIONNELS, PROGRAMME DE RENOUVELLEMENT, 
FORMULE D'INDEXATION ET REGLEMENT DU SERVICE</t>
  </si>
  <si>
    <r>
      <t xml:space="preserve">Il doit présenter son offre hors taxes et en </t>
    </r>
    <r>
      <rPr>
        <b/>
        <sz val="11"/>
        <rFont val="Calibri"/>
        <family val="2"/>
        <scheme val="minor"/>
      </rPr>
      <t>euros constants</t>
    </r>
    <r>
      <rPr>
        <sz val="11"/>
        <rFont val="Calibri"/>
        <family val="2"/>
        <scheme val="minor"/>
      </rPr>
      <t xml:space="preserve"> en valeur de première année du contrat</t>
    </r>
  </si>
  <si>
    <r>
      <t xml:space="preserve">Le candidat doit </t>
    </r>
    <r>
      <rPr>
        <b/>
        <sz val="11"/>
        <rFont val="Calibri"/>
        <family val="2"/>
        <scheme val="minor"/>
      </rPr>
      <t xml:space="preserve">compléter les tableaux </t>
    </r>
    <r>
      <rPr>
        <sz val="11"/>
        <rFont val="Calibri"/>
        <family val="2"/>
        <scheme val="minor"/>
      </rPr>
      <t>suivants</t>
    </r>
    <r>
      <rPr>
        <b/>
        <sz val="11"/>
        <rFont val="Calibri"/>
        <family val="2"/>
        <scheme val="minor"/>
      </rPr>
      <t xml:space="preserve"> : </t>
    </r>
  </si>
  <si>
    <r>
      <t xml:space="preserve">Les </t>
    </r>
    <r>
      <rPr>
        <b/>
        <sz val="11"/>
        <rFont val="Calibri"/>
        <family val="2"/>
        <scheme val="minor"/>
      </rPr>
      <t>formules de calcul</t>
    </r>
    <r>
      <rPr>
        <sz val="11"/>
        <rFont val="Calibri"/>
        <family val="2"/>
        <scheme val="minor"/>
      </rPr>
      <t xml:space="preserve"> doivent être indiquées, ou vérifiées pour celles qui existent dans les tableaux</t>
    </r>
  </si>
  <si>
    <t xml:space="preserve">. . . </t>
  </si>
  <si>
    <t>Frais de fermeture de branchement à la demande de l'abonné</t>
  </si>
  <si>
    <t>Frais de réouverture de branchement suite à fermeture à la demande de l'abonné</t>
  </si>
  <si>
    <t xml:space="preserve"> Rabais proposé sur les frais pour accord de mensualisation ou prélèvement à échéance (lutte contre les impayés)</t>
  </si>
  <si>
    <t>Delai de réalisation des travaux après acceptation</t>
  </si>
  <si>
    <t>Délai de réponse à une réclamation de la Collectivité</t>
  </si>
  <si>
    <t xml:space="preserve">Délai d'ouverture de branchement existant (compteur conforme) </t>
  </si>
  <si>
    <t xml:space="preserve">Délai d'ouverture de branchement existant (avec pose compteur) </t>
  </si>
  <si>
    <t>Délai de proposition d'un rendez-vous</t>
  </si>
  <si>
    <t>Intervention urgente* : délai de constatation en heures ouvrées</t>
  </si>
  <si>
    <t>Intervention urgente* : délai de constatation en astreinte</t>
  </si>
  <si>
    <t>Intervention urgente* : délai de réparation en heures ouvrées</t>
  </si>
  <si>
    <t>Délai de réponse à un courrier ou courriel</t>
  </si>
  <si>
    <t>(maxi 1 heure)</t>
  </si>
  <si>
    <t>(maxi 15 jours)</t>
  </si>
  <si>
    <t>(maxi 10 jours)</t>
  </si>
  <si>
    <t>(maxi 3 jours)</t>
  </si>
  <si>
    <t>(maxi 2 heures)</t>
  </si>
  <si>
    <t>(maxi 4 heures)</t>
  </si>
  <si>
    <t>(maxi 6 heures)</t>
  </si>
  <si>
    <t>(maxi 5 jours)</t>
  </si>
  <si>
    <t>(maxi 1 jour)</t>
  </si>
  <si>
    <t>Frais de déplacement d'un agent à la demande de l'abonné ou demande de déplacement injustifié</t>
  </si>
  <si>
    <t>Frais d’accès au service  de l’eau potable selon les conditions du contrat d'abonnement</t>
  </si>
  <si>
    <t>u</t>
  </si>
  <si>
    <t>FORMULE D'INDEXATION DU RENOUVELLEMENT</t>
  </si>
  <si>
    <t>* casse, fuite, arrêt de production etc.</t>
  </si>
  <si>
    <t>Intervention urgente* : délai de réparation en astreinte</t>
  </si>
  <si>
    <t>E
10765285</t>
  </si>
  <si>
    <t>TP10f
0010777582</t>
  </si>
  <si>
    <t>Captage Forage - pompe immergée 2</t>
  </si>
  <si>
    <t xml:space="preserve">Groupe Électropompe -  - KSB UPA 200 B diam </t>
  </si>
  <si>
    <t>Point de mesure - compteur EDF</t>
  </si>
  <si>
    <t xml:space="preserve">Compteur Électrique - sur la step de Bellegarde -   diam </t>
  </si>
  <si>
    <t>Point de mesure - Compteur EDF</t>
  </si>
  <si>
    <t xml:space="preserve">Compteur Électrique -  -   diam </t>
  </si>
  <si>
    <t>Regard - Electrovanne process</t>
  </si>
  <si>
    <t xml:space="preserve">Vanne -  -   diam </t>
  </si>
  <si>
    <t>Durée vie théorique</t>
  </si>
  <si>
    <t>Mise en service</t>
  </si>
  <si>
    <t>Neuillé-Pont-Pierre</t>
  </si>
  <si>
    <t>Convention antennistes</t>
  </si>
  <si>
    <t>Autocontrôle usine</t>
  </si>
  <si>
    <t>Autocontrôle réseau</t>
  </si>
  <si>
    <t>CET (Contribution économique territoriale)</t>
  </si>
  <si>
    <t>C3S (Contribution sociale de solidarité des sociétés)</t>
  </si>
  <si>
    <t>CFE (Contribution forfaitaire des entreprises)</t>
  </si>
  <si>
    <t>Facture "EAU"  120 m3</t>
  </si>
  <si>
    <t>prix unitaires</t>
  </si>
  <si>
    <t>Montant</t>
  </si>
  <si>
    <t>Facture 120 m3 - compteur DN15</t>
  </si>
  <si>
    <t>Euros</t>
  </si>
  <si>
    <t>DISTRIBUTION DE L'EAU</t>
  </si>
  <si>
    <t>ABONNEMENT</t>
  </si>
  <si>
    <t>Part délégataire</t>
  </si>
  <si>
    <t>Part Collectivité</t>
  </si>
  <si>
    <t>CONSOMMATION</t>
  </si>
  <si>
    <t>Part délégataire - consommation</t>
  </si>
  <si>
    <t>ORGANISMES PUBLICS</t>
  </si>
  <si>
    <t>AGENCE DE L'EAU</t>
  </si>
  <si>
    <t>Préservation des ressources en eau</t>
  </si>
  <si>
    <t>Lutte contre la pollution</t>
  </si>
  <si>
    <t>Performance des réseaux d'eau potable</t>
  </si>
  <si>
    <t>Total service de l'eau H.T.</t>
  </si>
  <si>
    <t>dont part Délégataire</t>
  </si>
  <si>
    <t>T.V.A.</t>
  </si>
  <si>
    <t>Total Service de l'Eau T.T.C.</t>
  </si>
  <si>
    <t>Tarif pratiqué au 01/01/2027</t>
  </si>
  <si>
    <t>Tarif pratiqué 
au 01/01/2026</t>
  </si>
  <si>
    <t>USINE PRODUCTION</t>
  </si>
  <si>
    <t>FORAGE F1</t>
  </si>
  <si>
    <t>Branchements neufs (avec exclusivité)</t>
  </si>
  <si>
    <t>Réservoir Bellevue</t>
  </si>
  <si>
    <t>Forage F1</t>
  </si>
  <si>
    <t>Station de Pompage La Chaponnerie</t>
  </si>
  <si>
    <t>STATION DE POMPAGE</t>
  </si>
  <si>
    <t>RESERVOIR</t>
  </si>
  <si>
    <t>,,,</t>
  </si>
  <si>
    <t>Usine de production</t>
  </si>
  <si>
    <t>Tarif de base en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</si>
</sst>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0.0&quot; ETP&quot;"/>
    <numFmt numFmtId="167" formatCode="#,##0_ ;\-#,##0\ "/>
    <numFmt numFmtId="168" formatCode="_-* #,##0.00\ [$€-40C]_-;\-* #,##0.00\ [$€-40C]_-;_-* &quot;-&quot;??\ [$€-40C]_-;_-@_-"/>
    <numFmt numFmtId="169" formatCode="_-* #,##0\ [$€-40C]_-;\-* #,##0\ [$€-40C]_-;_-* &quot;-&quot;??\ [$€-40C]_-;_-@_-"/>
    <numFmt numFmtId="170" formatCode="&quot;vérif. &quot;0%"/>
    <numFmt numFmtId="171" formatCode="dd/mm/yy;@"/>
    <numFmt numFmtId="172" formatCode="[$-40C]d\-mmm\-yy;@"/>
    <numFmt numFmtId="173" formatCode="yyyy\-mm\-dd;@"/>
    <numFmt numFmtId="174" formatCode="yyyy/mm/dd;@"/>
    <numFmt numFmtId="175" formatCode="0.0&quot; ans&quot;"/>
    <numFmt numFmtId="176" formatCode="#,##0.00\ _F"/>
    <numFmt numFmtId="177" formatCode="#,##0.0000\ _F"/>
    <numFmt numFmtId="178" formatCode="0.0000"/>
    <numFmt numFmtId="179" formatCode="0.0%"/>
    <numFmt numFmtId="180" formatCode="_-* #,##0\ _€_-;\-* #,##0\ _€_-;_-* &quot;-&quot;??\ _€_-;_-@_-"/>
    <numFmt numFmtId="181" formatCode="[$-40C]d\ mmmm\ yyyy;@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name val="Book Antiqua"/>
      <family val="1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0" tint="-0.249977111117893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0" fontId="11" fillId="0" borderId="0"/>
  </cellStyleXfs>
  <cellXfs count="344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21" xfId="4" applyFont="1" applyBorder="1" applyAlignment="1">
      <alignment horizontal="left"/>
    </xf>
    <xf numFmtId="164" fontId="1" fillId="0" borderId="23" xfId="3" applyNumberFormat="1" applyFont="1" applyBorder="1"/>
    <xf numFmtId="164" fontId="1" fillId="0" borderId="21" xfId="3" applyNumberFormat="1" applyFont="1" applyBorder="1"/>
    <xf numFmtId="0" fontId="1" fillId="0" borderId="25" xfId="4" applyFont="1" applyBorder="1" applyAlignment="1">
      <alignment horizontal="center"/>
    </xf>
    <xf numFmtId="164" fontId="1" fillId="0" borderId="26" xfId="3" applyNumberFormat="1" applyFont="1" applyBorder="1"/>
    <xf numFmtId="164" fontId="1" fillId="0" borderId="25" xfId="3" applyNumberFormat="1" applyFont="1" applyBorder="1"/>
    <xf numFmtId="0" fontId="2" fillId="0" borderId="17" xfId="0" applyFont="1" applyBorder="1"/>
    <xf numFmtId="164" fontId="2" fillId="0" borderId="19" xfId="3" applyNumberFormat="1" applyFont="1" applyBorder="1"/>
    <xf numFmtId="164" fontId="2" fillId="0" borderId="17" xfId="3" applyNumberFormat="1" applyFont="1" applyBorder="1"/>
    <xf numFmtId="0" fontId="2" fillId="0" borderId="18" xfId="0" applyFont="1" applyBorder="1"/>
    <xf numFmtId="0" fontId="1" fillId="0" borderId="22" xfId="4" applyFont="1" applyBorder="1" applyAlignment="1">
      <alignment horizontal="left"/>
    </xf>
    <xf numFmtId="0" fontId="1" fillId="0" borderId="5" xfId="4" applyFont="1" applyBorder="1" applyAlignment="1">
      <alignment horizontal="center"/>
    </xf>
    <xf numFmtId="0" fontId="2" fillId="0" borderId="22" xfId="0" applyFont="1" applyBorder="1"/>
    <xf numFmtId="164" fontId="2" fillId="0" borderId="32" xfId="3" applyNumberFormat="1" applyFont="1" applyBorder="1"/>
    <xf numFmtId="0" fontId="2" fillId="0" borderId="22" xfId="0" applyFont="1" applyBorder="1" applyAlignment="1">
      <alignment horizontal="center"/>
    </xf>
    <xf numFmtId="0" fontId="1" fillId="0" borderId="35" xfId="4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1" xfId="4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2" fillId="0" borderId="36" xfId="6" applyFont="1" applyBorder="1" applyAlignment="1">
      <alignment horizontal="center"/>
    </xf>
    <xf numFmtId="0" fontId="12" fillId="0" borderId="38" xfId="6" applyFont="1" applyBorder="1" applyAlignment="1">
      <alignment horizontal="center"/>
    </xf>
    <xf numFmtId="1" fontId="1" fillId="0" borderId="35" xfId="6" applyNumberFormat="1" applyFont="1" applyBorder="1" applyAlignment="1">
      <alignment horizontal="center"/>
    </xf>
    <xf numFmtId="166" fontId="13" fillId="0" borderId="36" xfId="6" applyNumberFormat="1" applyFont="1" applyBorder="1" applyAlignment="1">
      <alignment horizontal="center"/>
    </xf>
    <xf numFmtId="166" fontId="13" fillId="0" borderId="36" xfId="6" quotePrefix="1" applyNumberFormat="1" applyFont="1" applyBorder="1" applyAlignment="1">
      <alignment horizontal="center"/>
    </xf>
    <xf numFmtId="0" fontId="4" fillId="2" borderId="0" xfId="0" applyFont="1" applyFill="1"/>
    <xf numFmtId="0" fontId="1" fillId="0" borderId="22" xfId="4" applyFont="1" applyBorder="1" applyAlignment="1">
      <alignment horizontal="center"/>
    </xf>
    <xf numFmtId="1" fontId="2" fillId="2" borderId="35" xfId="6" applyNumberFormat="1" applyFont="1" applyFill="1" applyBorder="1" applyAlignment="1">
      <alignment horizontal="right"/>
    </xf>
    <xf numFmtId="164" fontId="1" fillId="0" borderId="32" xfId="3" applyNumberFormat="1" applyFont="1" applyBorder="1"/>
    <xf numFmtId="0" fontId="2" fillId="0" borderId="34" xfId="4" applyFont="1" applyBorder="1" applyAlignment="1">
      <alignment horizontal="center"/>
    </xf>
    <xf numFmtId="164" fontId="1" fillId="0" borderId="39" xfId="3" applyNumberFormat="1" applyFont="1" applyBorder="1"/>
    <xf numFmtId="0" fontId="2" fillId="0" borderId="41" xfId="4" applyFont="1" applyBorder="1" applyAlignment="1">
      <alignment horizontal="right"/>
    </xf>
    <xf numFmtId="0" fontId="1" fillId="0" borderId="39" xfId="0" applyFont="1" applyBorder="1" applyAlignment="1">
      <alignment horizontal="center"/>
    </xf>
    <xf numFmtId="0" fontId="1" fillId="0" borderId="43" xfId="0" applyFont="1" applyBorder="1" applyAlignment="1">
      <alignment horizontal="left"/>
    </xf>
    <xf numFmtId="164" fontId="1" fillId="0" borderId="19" xfId="3" applyNumberFormat="1" applyFont="1" applyBorder="1"/>
    <xf numFmtId="0" fontId="4" fillId="0" borderId="0" xfId="0" applyFont="1" applyAlignment="1">
      <alignment horizontal="center"/>
    </xf>
    <xf numFmtId="0" fontId="1" fillId="0" borderId="53" xfId="4" applyFont="1" applyBorder="1" applyAlignment="1">
      <alignment horizontal="left"/>
    </xf>
    <xf numFmtId="169" fontId="1" fillId="0" borderId="34" xfId="1" applyNumberFormat="1" applyFont="1" applyBorder="1"/>
    <xf numFmtId="164" fontId="1" fillId="0" borderId="34" xfId="3" applyNumberFormat="1" applyFont="1" applyBorder="1" applyAlignment="1">
      <alignment horizontal="center"/>
    </xf>
    <xf numFmtId="0" fontId="1" fillId="0" borderId="34" xfId="8" applyFont="1" applyBorder="1" applyAlignment="1">
      <alignment horizontal="left" indent="2"/>
    </xf>
    <xf numFmtId="0" fontId="1" fillId="0" borderId="39" xfId="8" applyFont="1" applyBorder="1"/>
    <xf numFmtId="0" fontId="1" fillId="0" borderId="32" xfId="8" applyFont="1" applyBorder="1"/>
    <xf numFmtId="0" fontId="1" fillId="0" borderId="42" xfId="8" applyFont="1" applyBorder="1"/>
    <xf numFmtId="0" fontId="1" fillId="0" borderId="59" xfId="8" applyFont="1" applyBorder="1"/>
    <xf numFmtId="0" fontId="1" fillId="0" borderId="58" xfId="8" applyFont="1" applyBorder="1"/>
    <xf numFmtId="0" fontId="1" fillId="0" borderId="60" xfId="8" applyFont="1" applyBorder="1"/>
    <xf numFmtId="0" fontId="1" fillId="0" borderId="11" xfId="8" applyFont="1" applyBorder="1" applyAlignment="1">
      <alignment vertical="center"/>
    </xf>
    <xf numFmtId="10" fontId="1" fillId="0" borderId="43" xfId="9" applyNumberFormat="1" applyFont="1" applyBorder="1"/>
    <xf numFmtId="44" fontId="1" fillId="0" borderId="54" xfId="1" applyFont="1" applyBorder="1"/>
    <xf numFmtId="44" fontId="2" fillId="0" borderId="11" xfId="8" applyNumberFormat="1" applyFont="1" applyBorder="1"/>
    <xf numFmtId="10" fontId="1" fillId="0" borderId="11" xfId="9" applyNumberFormat="1" applyFont="1" applyBorder="1"/>
    <xf numFmtId="44" fontId="2" fillId="0" borderId="14" xfId="8" applyNumberFormat="1" applyFont="1" applyBorder="1"/>
    <xf numFmtId="44" fontId="2" fillId="0" borderId="15" xfId="8" applyNumberFormat="1" applyFont="1" applyBorder="1"/>
    <xf numFmtId="10" fontId="1" fillId="0" borderId="44" xfId="9" applyNumberFormat="1" applyFont="1" applyBorder="1"/>
    <xf numFmtId="44" fontId="2" fillId="0" borderId="40" xfId="8" applyNumberFormat="1" applyFont="1" applyBorder="1"/>
    <xf numFmtId="10" fontId="1" fillId="0" borderId="50" xfId="9" applyNumberFormat="1" applyFont="1" applyBorder="1"/>
    <xf numFmtId="9" fontId="9" fillId="2" borderId="19" xfId="6" applyNumberFormat="1" applyFill="1" applyBorder="1" applyAlignment="1">
      <alignment horizontal="center"/>
    </xf>
    <xf numFmtId="0" fontId="1" fillId="0" borderId="45" xfId="0" applyFont="1" applyBorder="1" applyAlignment="1">
      <alignment horizontal="left"/>
    </xf>
    <xf numFmtId="9" fontId="9" fillId="2" borderId="58" xfId="6" applyNumberFormat="1" applyFill="1" applyBorder="1" applyAlignment="1">
      <alignment horizontal="center"/>
    </xf>
    <xf numFmtId="164" fontId="1" fillId="0" borderId="58" xfId="3" applyNumberFormat="1" applyFont="1" applyBorder="1"/>
    <xf numFmtId="164" fontId="1" fillId="0" borderId="60" xfId="3" applyNumberFormat="1" applyFont="1" applyBorder="1"/>
    <xf numFmtId="9" fontId="9" fillId="2" borderId="51" xfId="6" applyNumberFormat="1" applyFill="1" applyBorder="1" applyAlignment="1">
      <alignment horizontal="center"/>
    </xf>
    <xf numFmtId="0" fontId="2" fillId="0" borderId="17" xfId="4" applyFont="1" applyBorder="1" applyAlignment="1">
      <alignment horizontal="center"/>
    </xf>
    <xf numFmtId="0" fontId="1" fillId="0" borderId="52" xfId="4" applyFont="1" applyBorder="1" applyAlignment="1">
      <alignment horizontal="left"/>
    </xf>
    <xf numFmtId="0" fontId="2" fillId="0" borderId="52" xfId="4" applyFont="1" applyBorder="1" applyAlignment="1">
      <alignment horizontal="center"/>
    </xf>
    <xf numFmtId="0" fontId="1" fillId="0" borderId="25" xfId="4" applyFont="1" applyBorder="1" applyAlignment="1">
      <alignment horizontal="left"/>
    </xf>
    <xf numFmtId="3" fontId="1" fillId="0" borderId="28" xfId="0" applyNumberFormat="1" applyFont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170" fontId="17" fillId="0" borderId="0" xfId="0" applyNumberFormat="1" applyFont="1" applyAlignment="1">
      <alignment horizontal="center"/>
    </xf>
    <xf numFmtId="1" fontId="1" fillId="0" borderId="34" xfId="3" applyNumberFormat="1" applyFont="1" applyBorder="1" applyAlignment="1">
      <alignment horizontal="center"/>
    </xf>
    <xf numFmtId="164" fontId="2" fillId="0" borderId="11" xfId="3" applyNumberFormat="1" applyFont="1" applyBorder="1"/>
    <xf numFmtId="0" fontId="4" fillId="0" borderId="0" xfId="0" applyFont="1" applyAlignment="1">
      <alignment vertical="center"/>
    </xf>
    <xf numFmtId="0" fontId="18" fillId="0" borderId="0" xfId="0" quotePrefix="1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" fontId="1" fillId="0" borderId="0" xfId="0" applyNumberFormat="1" applyFont="1" applyAlignment="1">
      <alignment horizontal="center" vertical="center"/>
    </xf>
    <xf numFmtId="1" fontId="1" fillId="0" borderId="34" xfId="3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0" fontId="1" fillId="0" borderId="54" xfId="0" applyNumberFormat="1" applyFont="1" applyBorder="1" applyAlignment="1">
      <alignment horizontal="center"/>
    </xf>
    <xf numFmtId="165" fontId="1" fillId="3" borderId="59" xfId="3" applyNumberFormat="1" applyFont="1" applyFill="1" applyBorder="1"/>
    <xf numFmtId="165" fontId="1" fillId="3" borderId="58" xfId="3" applyNumberFormat="1" applyFont="1" applyFill="1" applyBorder="1"/>
    <xf numFmtId="1" fontId="1" fillId="3" borderId="29" xfId="6" applyNumberFormat="1" applyFont="1" applyFill="1" applyBorder="1" applyAlignment="1">
      <alignment horizontal="center"/>
    </xf>
    <xf numFmtId="164" fontId="1" fillId="3" borderId="60" xfId="3" applyNumberFormat="1" applyFont="1" applyFill="1" applyBorder="1"/>
    <xf numFmtId="0" fontId="1" fillId="0" borderId="30" xfId="6" applyFont="1" applyBorder="1" applyAlignment="1">
      <alignment horizontal="center"/>
    </xf>
    <xf numFmtId="165" fontId="1" fillId="0" borderId="58" xfId="3" applyNumberFormat="1" applyFont="1" applyBorder="1"/>
    <xf numFmtId="1" fontId="1" fillId="0" borderId="29" xfId="6" applyNumberFormat="1" applyFont="1" applyBorder="1" applyAlignment="1">
      <alignment horizontal="center"/>
    </xf>
    <xf numFmtId="0" fontId="1" fillId="3" borderId="30" xfId="6" applyFont="1" applyFill="1" applyBorder="1" applyAlignment="1">
      <alignment horizontal="center"/>
    </xf>
    <xf numFmtId="0" fontId="1" fillId="3" borderId="17" xfId="6" applyFont="1" applyFill="1" applyBorder="1" applyAlignment="1">
      <alignment horizontal="center"/>
    </xf>
    <xf numFmtId="166" fontId="1" fillId="3" borderId="36" xfId="6" applyNumberFormat="1" applyFont="1" applyFill="1" applyBorder="1" applyAlignment="1">
      <alignment horizontal="center"/>
    </xf>
    <xf numFmtId="167" fontId="1" fillId="0" borderId="32" xfId="3" applyNumberFormat="1" applyFont="1" applyBorder="1" applyAlignment="1">
      <alignment horizontal="center"/>
    </xf>
    <xf numFmtId="0" fontId="1" fillId="0" borderId="18" xfId="0" applyFont="1" applyBorder="1"/>
    <xf numFmtId="165" fontId="1" fillId="0" borderId="52" xfId="3" applyNumberFormat="1" applyFont="1" applyBorder="1"/>
    <xf numFmtId="164" fontId="1" fillId="0" borderId="52" xfId="3" applyNumberFormat="1" applyFont="1" applyBorder="1"/>
    <xf numFmtId="0" fontId="2" fillId="0" borderId="0" xfId="0" applyFont="1" applyAlignment="1">
      <alignment vertical="center"/>
    </xf>
    <xf numFmtId="0" fontId="3" fillId="0" borderId="21" xfId="6" applyFont="1" applyBorder="1" applyAlignment="1">
      <alignment horizontal="center"/>
    </xf>
    <xf numFmtId="0" fontId="1" fillId="0" borderId="31" xfId="6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2" borderId="34" xfId="4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3" fontId="2" fillId="4" borderId="13" xfId="0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6" fontId="2" fillId="4" borderId="7" xfId="0" applyNumberFormat="1" applyFont="1" applyFill="1" applyBorder="1" applyAlignment="1">
      <alignment horizontal="center" vertical="center" wrapText="1"/>
    </xf>
    <xf numFmtId="164" fontId="2" fillId="4" borderId="11" xfId="1" applyNumberFormat="1" applyFont="1" applyFill="1" applyBorder="1" applyAlignment="1">
      <alignment horizontal="center" vertical="center" wrapText="1"/>
    </xf>
    <xf numFmtId="1" fontId="2" fillId="4" borderId="11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 wrapText="1"/>
    </xf>
    <xf numFmtId="164" fontId="2" fillId="4" borderId="15" xfId="1" applyNumberFormat="1" applyFont="1" applyFill="1" applyBorder="1" applyAlignment="1">
      <alignment horizontal="center" vertical="center" wrapText="1"/>
    </xf>
    <xf numFmtId="164" fontId="2" fillId="4" borderId="40" xfId="1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/>
    </xf>
    <xf numFmtId="0" fontId="4" fillId="4" borderId="46" xfId="0" applyFont="1" applyFill="1" applyBorder="1" applyAlignment="1">
      <alignment horizontal="left"/>
    </xf>
    <xf numFmtId="164" fontId="2" fillId="4" borderId="17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64" fontId="2" fillId="4" borderId="25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49" xfId="8" applyFont="1" applyFill="1" applyBorder="1" applyAlignment="1">
      <alignment horizontal="center" vertical="center" wrapText="1"/>
    </xf>
    <xf numFmtId="0" fontId="2" fillId="4" borderId="26" xfId="8" applyFont="1" applyFill="1" applyBorder="1" applyAlignment="1">
      <alignment horizontal="center" vertical="center" wrapText="1"/>
    </xf>
    <xf numFmtId="0" fontId="2" fillId="4" borderId="48" xfId="8" applyFont="1" applyFill="1" applyBorder="1" applyAlignment="1">
      <alignment horizontal="center" vertical="center" wrapText="1"/>
    </xf>
    <xf numFmtId="0" fontId="2" fillId="4" borderId="11" xfId="8" applyFont="1" applyFill="1" applyBorder="1"/>
    <xf numFmtId="0" fontId="1" fillId="0" borderId="33" xfId="8" applyFont="1" applyBorder="1"/>
    <xf numFmtId="0" fontId="1" fillId="0" borderId="57" xfId="8" applyFont="1" applyBorder="1"/>
    <xf numFmtId="9" fontId="2" fillId="4" borderId="11" xfId="2" applyFont="1" applyFill="1" applyBorder="1" applyAlignment="1">
      <alignment horizontal="center"/>
    </xf>
    <xf numFmtId="9" fontId="2" fillId="4" borderId="11" xfId="2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167" fontId="19" fillId="0" borderId="0" xfId="0" applyNumberFormat="1" applyFont="1"/>
    <xf numFmtId="172" fontId="1" fillId="0" borderId="0" xfId="0" applyNumberFormat="1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2" xfId="0" applyFont="1" applyBorder="1"/>
    <xf numFmtId="0" fontId="1" fillId="0" borderId="59" xfId="6" applyFont="1" applyBorder="1" applyAlignment="1">
      <alignment horizontal="left"/>
    </xf>
    <xf numFmtId="0" fontId="1" fillId="0" borderId="5" xfId="4" applyFont="1" applyBorder="1" applyAlignment="1">
      <alignment horizontal="left"/>
    </xf>
    <xf numFmtId="0" fontId="3" fillId="0" borderId="17" xfId="6" applyFont="1" applyBorder="1" applyAlignment="1">
      <alignment horizontal="center"/>
    </xf>
    <xf numFmtId="0" fontId="3" fillId="0" borderId="52" xfId="6" applyFont="1" applyBorder="1" applyAlignment="1">
      <alignment horizontal="center"/>
    </xf>
    <xf numFmtId="0" fontId="3" fillId="0" borderId="25" xfId="6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164" fontId="1" fillId="0" borderId="64" xfId="3" applyNumberFormat="1" applyFont="1" applyBorder="1"/>
    <xf numFmtId="164" fontId="1" fillId="0" borderId="59" xfId="3" applyNumberFormat="1" applyFont="1" applyBorder="1"/>
    <xf numFmtId="164" fontId="1" fillId="0" borderId="49" xfId="3" applyNumberFormat="1" applyFont="1" applyBorder="1"/>
    <xf numFmtId="164" fontId="1" fillId="0" borderId="48" xfId="3" applyNumberFormat="1" applyFont="1" applyBorder="1"/>
    <xf numFmtId="164" fontId="1" fillId="0" borderId="42" xfId="3" applyNumberFormat="1" applyFont="1" applyBorder="1"/>
    <xf numFmtId="167" fontId="1" fillId="0" borderId="42" xfId="3" applyNumberFormat="1" applyFont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1" fillId="0" borderId="65" xfId="8" applyFont="1" applyBorder="1"/>
    <xf numFmtId="0" fontId="1" fillId="0" borderId="62" xfId="8" applyFont="1" applyBorder="1"/>
    <xf numFmtId="0" fontId="1" fillId="0" borderId="63" xfId="8" applyFont="1" applyBorder="1"/>
    <xf numFmtId="0" fontId="1" fillId="0" borderId="66" xfId="8" applyFont="1" applyBorder="1"/>
    <xf numFmtId="0" fontId="2" fillId="0" borderId="34" xfId="8" applyFont="1" applyBorder="1" applyAlignment="1">
      <alignment horizontal="left" indent="2"/>
    </xf>
    <xf numFmtId="0" fontId="1" fillId="3" borderId="53" xfId="4" applyFont="1" applyFill="1" applyBorder="1" applyAlignment="1">
      <alignment horizontal="left"/>
    </xf>
    <xf numFmtId="9" fontId="1" fillId="3" borderId="52" xfId="6" applyNumberFormat="1" applyFont="1" applyFill="1" applyBorder="1" applyAlignment="1">
      <alignment horizontal="left"/>
    </xf>
    <xf numFmtId="0" fontId="1" fillId="3" borderId="54" xfId="7" applyFont="1" applyFill="1" applyBorder="1" applyAlignment="1" applyProtection="1">
      <alignment horizontal="left" vertical="center" wrapText="1" readingOrder="1"/>
      <protection locked="0"/>
    </xf>
    <xf numFmtId="169" fontId="1" fillId="3" borderId="34" xfId="1" applyNumberFormat="1" applyFont="1" applyFill="1" applyBorder="1"/>
    <xf numFmtId="164" fontId="1" fillId="3" borderId="34" xfId="3" applyNumberFormat="1" applyFont="1" applyFill="1" applyBorder="1" applyAlignment="1">
      <alignment horizontal="center"/>
    </xf>
    <xf numFmtId="10" fontId="1" fillId="3" borderId="54" xfId="0" applyNumberFormat="1" applyFont="1" applyFill="1" applyBorder="1" applyAlignment="1">
      <alignment horizontal="center"/>
    </xf>
    <xf numFmtId="1" fontId="1" fillId="3" borderId="34" xfId="3" applyNumberFormat="1" applyFont="1" applyFill="1" applyBorder="1" applyAlignment="1">
      <alignment horizontal="center" vertical="center"/>
    </xf>
    <xf numFmtId="168" fontId="1" fillId="3" borderId="56" xfId="0" applyNumberFormat="1" applyFont="1" applyFill="1" applyBorder="1" applyAlignment="1">
      <alignment horizontal="left"/>
    </xf>
    <xf numFmtId="168" fontId="8" fillId="3" borderId="56" xfId="0" applyNumberFormat="1" applyFont="1" applyFill="1" applyBorder="1" applyAlignment="1">
      <alignment horizontal="left"/>
    </xf>
    <xf numFmtId="2" fontId="13" fillId="3" borderId="34" xfId="3" applyNumberFormat="1" applyFont="1" applyFill="1" applyBorder="1"/>
    <xf numFmtId="9" fontId="1" fillId="2" borderId="52" xfId="6" applyNumberFormat="1" applyFont="1" applyFill="1" applyBorder="1" applyAlignment="1">
      <alignment horizontal="left"/>
    </xf>
    <xf numFmtId="0" fontId="1" fillId="0" borderId="54" xfId="7" applyFont="1" applyBorder="1" applyAlignment="1" applyProtection="1">
      <alignment horizontal="left" vertical="center" wrapText="1" readingOrder="1"/>
      <protection locked="0"/>
    </xf>
    <xf numFmtId="2" fontId="1" fillId="0" borderId="34" xfId="3" applyNumberFormat="1" applyFont="1" applyBorder="1"/>
    <xf numFmtId="164" fontId="20" fillId="0" borderId="0" xfId="0" applyNumberFormat="1" applyFont="1"/>
    <xf numFmtId="174" fontId="1" fillId="0" borderId="34" xfId="3" applyNumberFormat="1" applyFont="1" applyBorder="1" applyAlignment="1">
      <alignment horizontal="center" vertical="center"/>
    </xf>
    <xf numFmtId="2" fontId="1" fillId="0" borderId="56" xfId="0" applyNumberFormat="1" applyFont="1" applyBorder="1" applyAlignment="1">
      <alignment horizontal="center"/>
    </xf>
    <xf numFmtId="0" fontId="1" fillId="0" borderId="0" xfId="0" quotePrefix="1" applyFont="1" applyAlignment="1">
      <alignment vertical="center"/>
    </xf>
    <xf numFmtId="0" fontId="2" fillId="0" borderId="20" xfId="3" applyNumberFormat="1" applyFont="1" applyBorder="1"/>
    <xf numFmtId="0" fontId="1" fillId="0" borderId="24" xfId="3" applyNumberFormat="1" applyFont="1" applyBorder="1"/>
    <xf numFmtId="0" fontId="1" fillId="0" borderId="27" xfId="3" applyNumberFormat="1" applyFont="1" applyBorder="1"/>
    <xf numFmtId="0" fontId="1" fillId="0" borderId="48" xfId="3" applyNumberFormat="1" applyFont="1" applyBorder="1"/>
    <xf numFmtId="0" fontId="13" fillId="0" borderId="7" xfId="11" applyFont="1" applyBorder="1" applyAlignment="1">
      <alignment vertical="center" wrapText="1"/>
    </xf>
    <xf numFmtId="175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4" borderId="13" xfId="10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center" vertical="center" wrapText="1"/>
    </xf>
    <xf numFmtId="0" fontId="2" fillId="4" borderId="52" xfId="4" applyFont="1" applyFill="1" applyBorder="1" applyAlignment="1">
      <alignment horizontal="center"/>
    </xf>
    <xf numFmtId="166" fontId="1" fillId="4" borderId="36" xfId="6" applyNumberFormat="1" applyFont="1" applyFill="1" applyBorder="1" applyAlignment="1">
      <alignment horizontal="center"/>
    </xf>
    <xf numFmtId="165" fontId="1" fillId="4" borderId="52" xfId="3" applyNumberFormat="1" applyFont="1" applyFill="1" applyBorder="1"/>
    <xf numFmtId="1" fontId="1" fillId="4" borderId="35" xfId="6" applyNumberFormat="1" applyFont="1" applyFill="1" applyBorder="1" applyAlignment="1">
      <alignment horizontal="center"/>
    </xf>
    <xf numFmtId="164" fontId="1" fillId="4" borderId="52" xfId="3" applyNumberFormat="1" applyFont="1" applyFill="1" applyBorder="1"/>
    <xf numFmtId="0" fontId="2" fillId="4" borderId="34" xfId="4" applyFont="1" applyFill="1" applyBorder="1" applyAlignment="1">
      <alignment horizontal="center"/>
    </xf>
    <xf numFmtId="166" fontId="13" fillId="4" borderId="36" xfId="6" quotePrefix="1" applyNumberFormat="1" applyFont="1" applyFill="1" applyBorder="1" applyAlignment="1">
      <alignment horizontal="center"/>
    </xf>
    <xf numFmtId="1" fontId="2" fillId="2" borderId="35" xfId="6" applyNumberFormat="1" applyFont="1" applyFill="1" applyBorder="1" applyAlignment="1">
      <alignment horizontal="center"/>
    </xf>
    <xf numFmtId="164" fontId="2" fillId="2" borderId="52" xfId="3" applyNumberFormat="1" applyFont="1" applyFill="1" applyBorder="1"/>
    <xf numFmtId="0" fontId="1" fillId="0" borderId="58" xfId="0" applyFont="1" applyBorder="1" applyAlignment="1">
      <alignment horizontal="left"/>
    </xf>
    <xf numFmtId="0" fontId="2" fillId="5" borderId="7" xfId="8" applyFont="1" applyFill="1" applyBorder="1" applyAlignment="1">
      <alignment vertical="center"/>
    </xf>
    <xf numFmtId="0" fontId="2" fillId="5" borderId="12" xfId="8" applyFont="1" applyFill="1" applyBorder="1" applyAlignment="1">
      <alignment vertical="center"/>
    </xf>
    <xf numFmtId="0" fontId="2" fillId="5" borderId="8" xfId="8" applyFont="1" applyFill="1" applyBorder="1" applyAlignment="1">
      <alignment vertical="center"/>
    </xf>
    <xf numFmtId="0" fontId="2" fillId="5" borderId="49" xfId="8" applyFont="1" applyFill="1" applyBorder="1" applyAlignment="1">
      <alignment horizontal="center" vertical="center" wrapText="1"/>
    </xf>
    <xf numFmtId="0" fontId="2" fillId="5" borderId="15" xfId="8" applyFont="1" applyFill="1" applyBorder="1" applyAlignment="1">
      <alignment horizontal="center" vertical="center" wrapText="1"/>
    </xf>
    <xf numFmtId="0" fontId="2" fillId="5" borderId="40" xfId="8" applyFont="1" applyFill="1" applyBorder="1" applyAlignment="1">
      <alignment horizontal="center" vertical="center" wrapText="1"/>
    </xf>
    <xf numFmtId="0" fontId="2" fillId="5" borderId="11" xfId="8" applyFont="1" applyFill="1" applyBorder="1"/>
    <xf numFmtId="9" fontId="2" fillId="5" borderId="11" xfId="2" applyFont="1" applyFill="1" applyBorder="1"/>
    <xf numFmtId="9" fontId="2" fillId="5" borderId="14" xfId="2" applyFont="1" applyFill="1" applyBorder="1"/>
    <xf numFmtId="9" fontId="2" fillId="5" borderId="15" xfId="2" applyFont="1" applyFill="1" applyBorder="1"/>
    <xf numFmtId="9" fontId="2" fillId="5" borderId="40" xfId="2" applyFont="1" applyFill="1" applyBorder="1"/>
    <xf numFmtId="164" fontId="2" fillId="0" borderId="0" xfId="0" applyNumberFormat="1" applyFont="1" applyAlignment="1">
      <alignment vertical="center"/>
    </xf>
    <xf numFmtId="0" fontId="4" fillId="0" borderId="45" xfId="11" applyFont="1" applyBorder="1" applyAlignment="1">
      <alignment vertical="center" wrapText="1"/>
    </xf>
    <xf numFmtId="0" fontId="4" fillId="0" borderId="64" xfId="11" applyFont="1" applyBorder="1" applyAlignment="1">
      <alignment horizontal="left" vertical="center" wrapText="1"/>
    </xf>
    <xf numFmtId="0" fontId="4" fillId="0" borderId="59" xfId="11" applyFont="1" applyBorder="1" applyAlignment="1">
      <alignment vertical="center" wrapText="1"/>
    </xf>
    <xf numFmtId="0" fontId="4" fillId="0" borderId="60" xfId="11" applyFont="1" applyBorder="1" applyAlignment="1">
      <alignment horizontal="left" vertical="center" wrapText="1"/>
    </xf>
    <xf numFmtId="0" fontId="13" fillId="0" borderId="60" xfId="11" applyFont="1" applyBorder="1" applyAlignment="1">
      <alignment horizontal="center" vertical="center" wrapText="1"/>
    </xf>
    <xf numFmtId="0" fontId="4" fillId="0" borderId="49" xfId="11" applyFont="1" applyBorder="1" applyAlignment="1">
      <alignment vertical="center" wrapText="1"/>
    </xf>
    <xf numFmtId="0" fontId="4" fillId="0" borderId="48" xfId="11" applyFont="1" applyBorder="1" applyAlignment="1">
      <alignment horizontal="left" vertical="center" wrapText="1"/>
    </xf>
    <xf numFmtId="0" fontId="4" fillId="0" borderId="45" xfId="11" applyFont="1" applyBorder="1" applyAlignment="1">
      <alignment horizontal="left" vertical="center" wrapText="1"/>
    </xf>
    <xf numFmtId="2" fontId="15" fillId="0" borderId="64" xfId="10" applyNumberFormat="1" applyFont="1" applyBorder="1" applyAlignment="1">
      <alignment vertical="center" wrapText="1"/>
    </xf>
    <xf numFmtId="0" fontId="4" fillId="0" borderId="59" xfId="11" applyFont="1" applyBorder="1" applyAlignment="1">
      <alignment horizontal="left" vertical="center" wrapText="1"/>
    </xf>
    <xf numFmtId="2" fontId="15" fillId="0" borderId="60" xfId="10" applyNumberFormat="1" applyFont="1" applyBorder="1" applyAlignment="1">
      <alignment vertical="center" wrapText="1"/>
    </xf>
    <xf numFmtId="0" fontId="13" fillId="0" borderId="59" xfId="11" applyFont="1" applyBorder="1" applyAlignment="1">
      <alignment horizontal="left" vertical="center" wrapText="1"/>
    </xf>
    <xf numFmtId="0" fontId="4" fillId="0" borderId="49" xfId="11" applyFont="1" applyBorder="1" applyAlignment="1">
      <alignment horizontal="left" vertical="center" wrapText="1"/>
    </xf>
    <xf numFmtId="9" fontId="15" fillId="0" borderId="48" xfId="2" applyFont="1" applyBorder="1" applyAlignment="1">
      <alignment horizontal="center" vertical="center" wrapText="1"/>
    </xf>
    <xf numFmtId="1" fontId="1" fillId="3" borderId="67" xfId="3" applyNumberFormat="1" applyFont="1" applyFill="1" applyBorder="1" applyAlignment="1">
      <alignment horizontal="center"/>
    </xf>
    <xf numFmtId="171" fontId="1" fillId="3" borderId="52" xfId="3" applyNumberFormat="1" applyFont="1" applyFill="1" applyBorder="1" applyAlignment="1">
      <alignment horizontal="center" vertical="center"/>
    </xf>
    <xf numFmtId="172" fontId="4" fillId="0" borderId="0" xfId="0" applyNumberFormat="1" applyFont="1" applyAlignment="1">
      <alignment horizontal="center" vertical="center"/>
    </xf>
    <xf numFmtId="172" fontId="4" fillId="0" borderId="0" xfId="0" applyNumberFormat="1" applyFont="1" applyAlignment="1">
      <alignment horizontal="right" vertical="center"/>
    </xf>
    <xf numFmtId="9" fontId="22" fillId="2" borderId="52" xfId="6" applyNumberFormat="1" applyFont="1" applyFill="1" applyBorder="1" applyAlignment="1">
      <alignment horizontal="left"/>
    </xf>
    <xf numFmtId="0" fontId="22" fillId="0" borderId="58" xfId="7" applyFont="1" applyBorder="1" applyAlignment="1" applyProtection="1">
      <alignment horizontal="left" vertical="center" wrapText="1" readingOrder="1"/>
      <protection locked="0"/>
    </xf>
    <xf numFmtId="173" fontId="22" fillId="0" borderId="34" xfId="3" applyNumberFormat="1" applyFont="1" applyBorder="1" applyAlignment="1">
      <alignment horizontal="center" vertical="center"/>
    </xf>
    <xf numFmtId="1" fontId="22" fillId="0" borderId="34" xfId="3" applyNumberFormat="1" applyFont="1" applyBorder="1" applyAlignment="1">
      <alignment horizontal="center"/>
    </xf>
    <xf numFmtId="169" fontId="22" fillId="0" borderId="34" xfId="1" applyNumberFormat="1" applyFont="1" applyBorder="1"/>
    <xf numFmtId="164" fontId="22" fillId="0" borderId="34" xfId="3" applyNumberFormat="1" applyFont="1" applyBorder="1" applyAlignment="1">
      <alignment horizontal="center"/>
    </xf>
    <xf numFmtId="10" fontId="22" fillId="0" borderId="54" xfId="0" applyNumberFormat="1" applyFont="1" applyBorder="1" applyAlignment="1">
      <alignment horizontal="center"/>
    </xf>
    <xf numFmtId="1" fontId="22" fillId="0" borderId="34" xfId="3" applyNumberFormat="1" applyFont="1" applyBorder="1" applyAlignment="1">
      <alignment horizontal="center" vertical="center"/>
    </xf>
    <xf numFmtId="2" fontId="22" fillId="0" borderId="56" xfId="0" applyNumberFormat="1" applyFont="1" applyBorder="1" applyAlignment="1">
      <alignment horizontal="center"/>
    </xf>
    <xf numFmtId="2" fontId="22" fillId="0" borderId="34" xfId="3" applyNumberFormat="1" applyFont="1" applyBorder="1"/>
    <xf numFmtId="0" fontId="22" fillId="0" borderId="53" xfId="4" applyFont="1" applyBorder="1" applyAlignment="1">
      <alignment horizontal="left"/>
    </xf>
    <xf numFmtId="164" fontId="4" fillId="4" borderId="11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1" fillId="4" borderId="55" xfId="0" applyNumberFormat="1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0" borderId="44" xfId="3" applyNumberFormat="1" applyFont="1" applyBorder="1"/>
    <xf numFmtId="0" fontId="3" fillId="0" borderId="25" xfId="4" applyFont="1" applyBorder="1" applyAlignment="1">
      <alignment horizontal="left"/>
    </xf>
    <xf numFmtId="0" fontId="3" fillId="0" borderId="52" xfId="4" applyFont="1" applyBorder="1" applyAlignment="1">
      <alignment horizontal="left"/>
    </xf>
    <xf numFmtId="180" fontId="0" fillId="0" borderId="0" xfId="0" applyNumberFormat="1"/>
    <xf numFmtId="0" fontId="10" fillId="0" borderId="0" xfId="10" applyFont="1" applyAlignment="1">
      <alignment horizontal="centerContinuous"/>
    </xf>
    <xf numFmtId="0" fontId="4" fillId="0" borderId="0" xfId="10" applyFont="1" applyAlignment="1">
      <alignment horizontal="centerContinuous"/>
    </xf>
    <xf numFmtId="0" fontId="4" fillId="0" borderId="0" xfId="10" applyFont="1" applyAlignment="1">
      <alignment horizontal="center"/>
    </xf>
    <xf numFmtId="14" fontId="23" fillId="0" borderId="0" xfId="10" applyNumberFormat="1" applyFont="1" applyAlignment="1">
      <alignment horizontal="left" vertical="center"/>
    </xf>
    <xf numFmtId="0" fontId="4" fillId="0" borderId="0" xfId="10" applyFont="1" applyAlignment="1">
      <alignment vertical="center"/>
    </xf>
    <xf numFmtId="0" fontId="10" fillId="0" borderId="11" xfId="10" applyFont="1" applyBorder="1" applyAlignment="1">
      <alignment horizontal="center" vertical="center" wrapText="1"/>
    </xf>
    <xf numFmtId="0" fontId="10" fillId="0" borderId="11" xfId="10" applyFont="1" applyBorder="1" applyAlignment="1">
      <alignment horizontal="center" vertical="center"/>
    </xf>
    <xf numFmtId="0" fontId="4" fillId="0" borderId="0" xfId="10" applyFont="1"/>
    <xf numFmtId="0" fontId="4" fillId="0" borderId="13" xfId="10" applyFont="1" applyBorder="1"/>
    <xf numFmtId="0" fontId="4" fillId="0" borderId="68" xfId="10" applyFont="1" applyBorder="1" applyAlignment="1">
      <alignment horizontal="center"/>
    </xf>
    <xf numFmtId="0" fontId="4" fillId="0" borderId="69" xfId="10" applyFont="1" applyBorder="1"/>
    <xf numFmtId="0" fontId="10" fillId="0" borderId="28" xfId="10" applyFont="1" applyBorder="1"/>
    <xf numFmtId="0" fontId="10" fillId="0" borderId="70" xfId="10" applyFont="1" applyBorder="1" applyAlignment="1">
      <alignment horizontal="center"/>
    </xf>
    <xf numFmtId="0" fontId="10" fillId="0" borderId="66" xfId="10" applyFont="1" applyBorder="1" applyAlignment="1">
      <alignment horizontal="center"/>
    </xf>
    <xf numFmtId="0" fontId="10" fillId="0" borderId="28" xfId="10" applyFont="1" applyBorder="1" applyAlignment="1">
      <alignment horizontal="center"/>
    </xf>
    <xf numFmtId="0" fontId="4" fillId="0" borderId="28" xfId="10" applyFont="1" applyBorder="1"/>
    <xf numFmtId="0" fontId="4" fillId="0" borderId="70" xfId="10" applyFont="1" applyBorder="1" applyAlignment="1">
      <alignment horizontal="center"/>
    </xf>
    <xf numFmtId="0" fontId="4" fillId="0" borderId="66" xfId="10" applyFont="1" applyBorder="1"/>
    <xf numFmtId="0" fontId="4" fillId="0" borderId="13" xfId="10" applyFont="1" applyBorder="1" applyAlignment="1">
      <alignment horizontal="center"/>
    </xf>
    <xf numFmtId="0" fontId="4" fillId="0" borderId="69" xfId="10" applyFont="1" applyBorder="1" applyAlignment="1">
      <alignment horizontal="center"/>
    </xf>
    <xf numFmtId="0" fontId="4" fillId="0" borderId="28" xfId="10" applyFont="1" applyBorder="1" applyAlignment="1">
      <alignment horizontal="center"/>
    </xf>
    <xf numFmtId="0" fontId="4" fillId="0" borderId="66" xfId="10" applyFont="1" applyBorder="1" applyAlignment="1">
      <alignment horizontal="center"/>
    </xf>
    <xf numFmtId="0" fontId="21" fillId="0" borderId="28" xfId="10" applyFont="1" applyBorder="1" applyAlignment="1">
      <alignment horizontal="center"/>
    </xf>
    <xf numFmtId="0" fontId="2" fillId="0" borderId="28" xfId="10" applyFont="1" applyBorder="1"/>
    <xf numFmtId="0" fontId="1" fillId="0" borderId="28" xfId="10" applyFont="1" applyBorder="1"/>
    <xf numFmtId="176" fontId="4" fillId="0" borderId="70" xfId="10" applyNumberFormat="1" applyFont="1" applyBorder="1" applyAlignment="1">
      <alignment horizontal="center"/>
    </xf>
    <xf numFmtId="176" fontId="4" fillId="0" borderId="66" xfId="10" applyNumberFormat="1" applyFont="1" applyBorder="1" applyAlignment="1">
      <alignment horizontal="center"/>
    </xf>
    <xf numFmtId="177" fontId="4" fillId="0" borderId="70" xfId="10" applyNumberFormat="1" applyFont="1" applyBorder="1" applyAlignment="1">
      <alignment horizontal="center"/>
    </xf>
    <xf numFmtId="178" fontId="4" fillId="0" borderId="70" xfId="10" applyNumberFormat="1" applyFont="1" applyBorder="1" applyAlignment="1">
      <alignment horizontal="center"/>
    </xf>
    <xf numFmtId="178" fontId="10" fillId="0" borderId="70" xfId="10" applyNumberFormat="1" applyFont="1" applyBorder="1" applyAlignment="1">
      <alignment horizontal="center"/>
    </xf>
    <xf numFmtId="2" fontId="4" fillId="0" borderId="66" xfId="10" applyNumberFormat="1" applyFont="1" applyBorder="1" applyAlignment="1">
      <alignment horizontal="center"/>
    </xf>
    <xf numFmtId="0" fontId="24" fillId="0" borderId="28" xfId="10" applyFont="1" applyBorder="1" applyAlignment="1">
      <alignment horizontal="center"/>
    </xf>
    <xf numFmtId="0" fontId="21" fillId="0" borderId="28" xfId="10" applyFont="1" applyBorder="1" applyAlignment="1">
      <alignment horizontal="right"/>
    </xf>
    <xf numFmtId="176" fontId="10" fillId="0" borderId="66" xfId="10" applyNumberFormat="1" applyFont="1" applyBorder="1" applyAlignment="1">
      <alignment horizontal="center"/>
    </xf>
    <xf numFmtId="0" fontId="25" fillId="0" borderId="28" xfId="10" applyFont="1" applyBorder="1" applyAlignment="1">
      <alignment horizontal="right"/>
    </xf>
    <xf numFmtId="179" fontId="4" fillId="0" borderId="28" xfId="10" applyNumberFormat="1" applyFont="1" applyBorder="1" applyAlignment="1">
      <alignment horizontal="center"/>
    </xf>
    <xf numFmtId="0" fontId="25" fillId="0" borderId="37" xfId="10" applyFont="1" applyBorder="1" applyAlignment="1">
      <alignment horizontal="right"/>
    </xf>
    <xf numFmtId="179" fontId="10" fillId="0" borderId="37" xfId="10" applyNumberFormat="1" applyFont="1" applyBorder="1" applyAlignment="1">
      <alignment horizontal="center"/>
    </xf>
    <xf numFmtId="176" fontId="10" fillId="0" borderId="71" xfId="10" applyNumberFormat="1" applyFont="1" applyBorder="1" applyAlignment="1">
      <alignment horizontal="center"/>
    </xf>
    <xf numFmtId="176" fontId="10" fillId="0" borderId="50" xfId="10" applyNumberFormat="1" applyFont="1" applyBorder="1" applyAlignment="1">
      <alignment horizontal="center"/>
    </xf>
    <xf numFmtId="0" fontId="7" fillId="0" borderId="0" xfId="0" applyFont="1"/>
    <xf numFmtId="0" fontId="10" fillId="0" borderId="0" xfId="10" applyFont="1"/>
    <xf numFmtId="164" fontId="1" fillId="0" borderId="29" xfId="3" applyNumberFormat="1" applyFont="1" applyBorder="1"/>
    <xf numFmtId="0" fontId="1" fillId="0" borderId="36" xfId="3" applyNumberFormat="1" applyFont="1" applyBorder="1"/>
    <xf numFmtId="0" fontId="3" fillId="0" borderId="37" xfId="4" applyFont="1" applyBorder="1" applyAlignment="1">
      <alignment horizontal="left"/>
    </xf>
    <xf numFmtId="0" fontId="12" fillId="0" borderId="25" xfId="6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164" fontId="1" fillId="0" borderId="50" xfId="3" applyNumberFormat="1" applyFont="1" applyBorder="1"/>
    <xf numFmtId="181" fontId="1" fillId="0" borderId="0" xfId="0" applyNumberFormat="1" applyFont="1" applyAlignment="1">
      <alignment horizontal="center" vertical="center"/>
    </xf>
    <xf numFmtId="9" fontId="2" fillId="2" borderId="52" xfId="6" applyNumberFormat="1" applyFont="1" applyFill="1" applyBorder="1" applyAlignment="1">
      <alignment horizontal="left"/>
    </xf>
    <xf numFmtId="0" fontId="1" fillId="2" borderId="54" xfId="7" applyFont="1" applyFill="1" applyBorder="1" applyAlignment="1" applyProtection="1">
      <alignment horizontal="left" vertical="center" wrapText="1" readingOrder="1"/>
      <protection locked="0"/>
    </xf>
    <xf numFmtId="173" fontId="4" fillId="2" borderId="34" xfId="3" applyNumberFormat="1" applyFont="1" applyFill="1" applyBorder="1" applyAlignment="1">
      <alignment horizontal="center" vertical="center"/>
    </xf>
    <xf numFmtId="1" fontId="1" fillId="2" borderId="67" xfId="3" applyNumberFormat="1" applyFont="1" applyFill="1" applyBorder="1" applyAlignment="1">
      <alignment horizontal="left"/>
    </xf>
    <xf numFmtId="169" fontId="1" fillId="2" borderId="34" xfId="1" applyNumberFormat="1" applyFont="1" applyFill="1" applyBorder="1"/>
    <xf numFmtId="164" fontId="1" fillId="2" borderId="34" xfId="3" applyNumberFormat="1" applyFont="1" applyFill="1" applyBorder="1" applyAlignment="1">
      <alignment horizontal="center"/>
    </xf>
    <xf numFmtId="10" fontId="1" fillId="2" borderId="54" xfId="0" applyNumberFormat="1" applyFont="1" applyFill="1" applyBorder="1" applyAlignment="1">
      <alignment horizontal="center"/>
    </xf>
    <xf numFmtId="1" fontId="1" fillId="2" borderId="34" xfId="3" applyNumberFormat="1" applyFont="1" applyFill="1" applyBorder="1" applyAlignment="1">
      <alignment horizontal="center" vertical="center"/>
    </xf>
    <xf numFmtId="2" fontId="4" fillId="2" borderId="56" xfId="0" applyNumberFormat="1" applyFont="1" applyFill="1" applyBorder="1" applyAlignment="1">
      <alignment horizontal="center"/>
    </xf>
    <xf numFmtId="2" fontId="4" fillId="2" borderId="34" xfId="3" applyNumberFormat="1" applyFont="1" applyFill="1" applyBorder="1"/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4" borderId="13" xfId="8" applyFont="1" applyFill="1" applyBorder="1" applyAlignment="1">
      <alignment horizontal="center" vertical="center"/>
    </xf>
    <xf numFmtId="0" fontId="2" fillId="4" borderId="37" xfId="8" applyFont="1" applyFill="1" applyBorder="1" applyAlignment="1">
      <alignment horizontal="center" vertical="center"/>
    </xf>
    <xf numFmtId="0" fontId="2" fillId="4" borderId="18" xfId="8" applyFont="1" applyFill="1" applyBorder="1" applyAlignment="1">
      <alignment horizontal="center" vertical="center"/>
    </xf>
    <xf numFmtId="0" fontId="2" fillId="4" borderId="46" xfId="8" applyFont="1" applyFill="1" applyBorder="1" applyAlignment="1">
      <alignment horizontal="center" vertical="center"/>
    </xf>
    <xf numFmtId="0" fontId="2" fillId="4" borderId="47" xfId="8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 wrapText="1"/>
    </xf>
    <xf numFmtId="0" fontId="16" fillId="4" borderId="8" xfId="10" applyFont="1" applyFill="1" applyBorder="1" applyAlignment="1">
      <alignment horizontal="center" vertical="center" wrapText="1"/>
    </xf>
    <xf numFmtId="0" fontId="21" fillId="0" borderId="0" xfId="10" applyFont="1" applyAlignment="1">
      <alignment horizontal="center"/>
    </xf>
  </cellXfs>
  <cellStyles count="12">
    <cellStyle name="Euro" xfId="3" xr:uid="{00000000-0005-0000-0000-000000000000}"/>
    <cellStyle name="Monétaire" xfId="1" builtinId="4"/>
    <cellStyle name="Normal" xfId="0" builtinId="0"/>
    <cellStyle name="Normal 10 2" xfId="5" xr:uid="{00000000-0005-0000-0000-000003000000}"/>
    <cellStyle name="Normal 10 2 2" xfId="6" xr:uid="{00000000-0005-0000-0000-000004000000}"/>
    <cellStyle name="Normal 10 3 2" xfId="8" xr:uid="{00000000-0005-0000-0000-000005000000}"/>
    <cellStyle name="Normal 2" xfId="10" xr:uid="{00000000-0005-0000-0000-000006000000}"/>
    <cellStyle name="Normal 45" xfId="11" xr:uid="{00000000-0005-0000-0000-000007000000}"/>
    <cellStyle name="Normal 48" xfId="7" xr:uid="{00000000-0005-0000-0000-000008000000}"/>
    <cellStyle name="Normal_Feuil5" xfId="4" xr:uid="{00000000-0005-0000-0000-000009000000}"/>
    <cellStyle name="Pourcentage" xfId="2" builtinId="5"/>
    <cellStyle name="Pourcentage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1669677</xdr:colOff>
      <xdr:row>10</xdr:row>
      <xdr:rowOff>56028</xdr:rowOff>
    </xdr:from>
    <xdr:to>
      <xdr:col>4</xdr:col>
      <xdr:colOff>705971</xdr:colOff>
      <xdr:row>12</xdr:row>
      <xdr:rowOff>156881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CA20680-6C29-40C1-AE35-7B0D6FF40211}"/>
            </a:ext>
          </a:extLst>
        </xdr:cNvPr>
        <xdr:cNvSpPr txBox="1"/>
      </xdr:nvSpPr>
      <xdr:spPr>
        <a:xfrm>
          <a:off x="1669677" y="2084293"/>
          <a:ext cx="4829735" cy="4594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100">
              <a:solidFill>
                <a:srgbClr val="FF0000"/>
              </a:solidFill>
            </a:rPr>
            <a:t>Le candidat est tenu  de vérifier les</a:t>
          </a:r>
          <a:r>
            <a:rPr lang="fr-FR" sz="1100" baseline="0">
              <a:solidFill>
                <a:srgbClr val="FF0000"/>
              </a:solidFill>
            </a:rPr>
            <a:t> formules de calcul des totaux du CEP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437901</xdr:colOff>
      <xdr:row>11</xdr:row>
      <xdr:rowOff>165760</xdr:rowOff>
    </xdr:from>
    <xdr:to>
      <xdr:col>16</xdr:col>
      <xdr:colOff>422399</xdr:colOff>
      <xdr:row>18</xdr:row>
      <xdr:rowOff>81644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718722" y="2628653"/>
          <a:ext cx="7060213" cy="446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100" baseline="0">
              <a:solidFill>
                <a:srgbClr val="FF0000"/>
              </a:solidFill>
            </a:rPr>
            <a:t>Les </a:t>
          </a:r>
          <a:r>
            <a:rPr lang="fr-FR" sz="1100">
              <a:solidFill>
                <a:srgbClr val="FF0000"/>
              </a:solidFill>
            </a:rPr>
            <a:t>lignes 8 et 9 sont des exemples ,et sont à supprimer du tableau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workbookViewId="0">
      <selection activeCell="H19" sqref="H19"/>
    </sheetView>
  </sheetViews>
  <sheetFormatPr baseColWidth="10" defaultRowHeight="15" x14ac:dyDescent="0.25"/>
  <sheetData>
    <row r="1" spans="1:13" s="9" customFormat="1" ht="21" customHeight="1" x14ac:dyDescent="0.25">
      <c r="A1" s="326" t="s">
        <v>218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8"/>
    </row>
    <row r="2" spans="1:13" s="9" customFormat="1" ht="12.75" customHeight="1" x14ac:dyDescent="0.25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1"/>
    </row>
    <row r="3" spans="1:13" s="9" customFormat="1" ht="15" customHeight="1" thickBot="1" x14ac:dyDescent="0.3">
      <c r="A3" s="332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4"/>
    </row>
    <row r="4" spans="1:13" s="1" customFormat="1" ht="8.4499999999999993" customHeight="1" x14ac:dyDescent="0.25"/>
    <row r="5" spans="1:13" x14ac:dyDescent="0.25">
      <c r="A5" s="194" t="s">
        <v>220</v>
      </c>
    </row>
    <row r="6" spans="1:13" ht="8.4499999999999993" customHeight="1" x14ac:dyDescent="0.25"/>
    <row r="7" spans="1:13" x14ac:dyDescent="0.25">
      <c r="A7" s="85" t="s">
        <v>146</v>
      </c>
    </row>
    <row r="8" spans="1:13" x14ac:dyDescent="0.25">
      <c r="A8" t="s">
        <v>169</v>
      </c>
    </row>
    <row r="9" spans="1:13" x14ac:dyDescent="0.25">
      <c r="A9" t="s">
        <v>219</v>
      </c>
    </row>
    <row r="10" spans="1:13" ht="7.15" customHeight="1" x14ac:dyDescent="0.25"/>
    <row r="11" spans="1:13" x14ac:dyDescent="0.25">
      <c r="A11" s="85" t="s">
        <v>147</v>
      </c>
    </row>
    <row r="12" spans="1:13" ht="7.15" customHeight="1" x14ac:dyDescent="0.25"/>
    <row r="13" spans="1:13" x14ac:dyDescent="0.25">
      <c r="A13" s="85" t="s">
        <v>148</v>
      </c>
    </row>
    <row r="14" spans="1:13" ht="7.15" customHeight="1" x14ac:dyDescent="0.25"/>
    <row r="15" spans="1:13" x14ac:dyDescent="0.25">
      <c r="A15" s="85" t="s">
        <v>149</v>
      </c>
    </row>
    <row r="16" spans="1:13" x14ac:dyDescent="0.25">
      <c r="A16" t="s">
        <v>157</v>
      </c>
    </row>
    <row r="17" spans="1:1" ht="7.15" customHeight="1" x14ac:dyDescent="0.25"/>
    <row r="18" spans="1:1" x14ac:dyDescent="0.25">
      <c r="A18" s="85" t="s">
        <v>150</v>
      </c>
    </row>
    <row r="19" spans="1:1" x14ac:dyDescent="0.25">
      <c r="A19" t="s">
        <v>156</v>
      </c>
    </row>
    <row r="20" spans="1:1" ht="7.15" customHeight="1" x14ac:dyDescent="0.25"/>
    <row r="21" spans="1:1" x14ac:dyDescent="0.25">
      <c r="A21" s="85" t="s">
        <v>151</v>
      </c>
    </row>
    <row r="22" spans="1:1" x14ac:dyDescent="0.25">
      <c r="A22" t="s">
        <v>154</v>
      </c>
    </row>
    <row r="23" spans="1:1" ht="7.15" customHeight="1" x14ac:dyDescent="0.25"/>
    <row r="24" spans="1:1" x14ac:dyDescent="0.25">
      <c r="A24" s="85" t="s">
        <v>152</v>
      </c>
    </row>
    <row r="25" spans="1:1" ht="7.15" customHeight="1" x14ac:dyDescent="0.25"/>
    <row r="26" spans="1:1" x14ac:dyDescent="0.25">
      <c r="A26" s="85" t="s">
        <v>153</v>
      </c>
    </row>
    <row r="27" spans="1:1" ht="15" customHeight="1" x14ac:dyDescent="0.25"/>
    <row r="28" spans="1:1" x14ac:dyDescent="0.25">
      <c r="A28" s="194" t="s">
        <v>221</v>
      </c>
    </row>
    <row r="30" spans="1:1" ht="15" customHeigh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A1:M3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4"/>
  <sheetViews>
    <sheetView workbookViewId="0">
      <selection activeCell="K8" sqref="K8"/>
    </sheetView>
  </sheetViews>
  <sheetFormatPr baseColWidth="10" defaultRowHeight="15" x14ac:dyDescent="0.25"/>
  <cols>
    <col min="1" max="1" width="31.140625" customWidth="1"/>
    <col min="2" max="2" width="11.28515625" customWidth="1"/>
    <col min="3" max="3" width="16" customWidth="1"/>
    <col min="5" max="5" width="13.5703125" customWidth="1"/>
    <col min="8" max="8" width="10.7109375" customWidth="1"/>
  </cols>
  <sheetData>
    <row r="1" spans="1:6" s="1" customFormat="1" ht="20.100000000000001" customHeight="1" x14ac:dyDescent="0.25">
      <c r="A1" s="7" t="str">
        <f>'1_CARE prev. année1'!A1</f>
        <v>Neuillé-Pont-Pierre</v>
      </c>
      <c r="E1" s="8" t="s">
        <v>11</v>
      </c>
      <c r="F1" s="28" t="s">
        <v>216</v>
      </c>
    </row>
    <row r="2" spans="1:6" s="1" customFormat="1" ht="20.100000000000001" customHeight="1" x14ac:dyDescent="0.25">
      <c r="A2" s="7" t="str">
        <f>'1_CARE prev. année1'!A2</f>
        <v>Service de l'Eau Potable</v>
      </c>
      <c r="E2" s="8" t="s">
        <v>22</v>
      </c>
      <c r="F2" s="155">
        <f>'1_CARE prev. année1'!E2</f>
        <v>46199</v>
      </c>
    </row>
    <row r="3" spans="1:6" ht="15.75" x14ac:dyDescent="0.25">
      <c r="A3" s="343" t="s">
        <v>269</v>
      </c>
      <c r="B3" s="343"/>
      <c r="C3" s="343"/>
      <c r="D3" s="343"/>
      <c r="E3" s="343"/>
      <c r="F3" s="343"/>
    </row>
    <row r="4" spans="1:6" ht="15.75" thickBot="1" x14ac:dyDescent="0.3">
      <c r="A4" s="263"/>
      <c r="B4" s="264"/>
      <c r="C4" s="265"/>
      <c r="D4" s="264"/>
      <c r="E4" s="265"/>
      <c r="F4" s="264"/>
    </row>
    <row r="5" spans="1:6" ht="26.25" thickBot="1" x14ac:dyDescent="0.3">
      <c r="A5" s="266"/>
      <c r="B5" s="267"/>
      <c r="C5" s="268" t="s">
        <v>290</v>
      </c>
      <c r="D5" s="269"/>
      <c r="E5" s="268" t="s">
        <v>289</v>
      </c>
      <c r="F5" s="269"/>
    </row>
    <row r="6" spans="1:6" x14ac:dyDescent="0.25">
      <c r="A6" s="270"/>
      <c r="B6" s="271"/>
      <c r="C6" s="272"/>
      <c r="D6" s="273"/>
      <c r="E6" s="272"/>
      <c r="F6" s="273"/>
    </row>
    <row r="7" spans="1:6" x14ac:dyDescent="0.25">
      <c r="A7" s="270"/>
      <c r="B7" s="274"/>
      <c r="C7" s="275" t="s">
        <v>270</v>
      </c>
      <c r="D7" s="276" t="s">
        <v>271</v>
      </c>
      <c r="E7" s="275" t="s">
        <v>270</v>
      </c>
      <c r="F7" s="276" t="s">
        <v>271</v>
      </c>
    </row>
    <row r="8" spans="1:6" x14ac:dyDescent="0.25">
      <c r="A8" s="304" t="s">
        <v>272</v>
      </c>
      <c r="B8" s="277" t="s">
        <v>184</v>
      </c>
      <c r="C8" s="275" t="s">
        <v>273</v>
      </c>
      <c r="D8" s="276" t="str">
        <f>C8</f>
        <v>Euros</v>
      </c>
      <c r="E8" s="275" t="s">
        <v>273</v>
      </c>
      <c r="F8" s="276" t="str">
        <f>E8</f>
        <v>Euros</v>
      </c>
    </row>
    <row r="9" spans="1:6" ht="15.75" thickBot="1" x14ac:dyDescent="0.3">
      <c r="A9" s="270"/>
      <c r="B9" s="278"/>
      <c r="C9" s="279"/>
      <c r="D9" s="280"/>
      <c r="E9" s="279"/>
      <c r="F9" s="280"/>
    </row>
    <row r="10" spans="1:6" x14ac:dyDescent="0.25">
      <c r="A10" s="271"/>
      <c r="B10" s="281"/>
      <c r="C10" s="272"/>
      <c r="D10" s="282"/>
      <c r="E10" s="272"/>
      <c r="F10" s="282"/>
    </row>
    <row r="11" spans="1:6" ht="15.75" x14ac:dyDescent="0.25">
      <c r="A11" s="294" t="s">
        <v>274</v>
      </c>
      <c r="B11" s="283"/>
      <c r="C11" s="279"/>
      <c r="D11" s="284"/>
      <c r="E11" s="279"/>
      <c r="F11" s="284"/>
    </row>
    <row r="12" spans="1:6" ht="9.75" customHeight="1" x14ac:dyDescent="0.25">
      <c r="A12" s="285"/>
      <c r="B12" s="283"/>
      <c r="C12" s="279"/>
      <c r="D12" s="284"/>
      <c r="E12" s="279"/>
      <c r="F12" s="284"/>
    </row>
    <row r="13" spans="1:6" x14ac:dyDescent="0.25">
      <c r="A13" s="286" t="s">
        <v>275</v>
      </c>
      <c r="B13" s="283"/>
      <c r="C13" s="279"/>
      <c r="D13" s="284"/>
      <c r="E13" s="279"/>
      <c r="F13" s="284"/>
    </row>
    <row r="14" spans="1:6" x14ac:dyDescent="0.25">
      <c r="A14" s="287" t="s">
        <v>276</v>
      </c>
      <c r="B14" s="283">
        <v>1</v>
      </c>
      <c r="C14" s="288"/>
      <c r="D14" s="289">
        <f>C14*B14</f>
        <v>0</v>
      </c>
      <c r="E14" s="288"/>
      <c r="F14" s="289">
        <f>E14*B14</f>
        <v>0</v>
      </c>
    </row>
    <row r="15" spans="1:6" x14ac:dyDescent="0.25">
      <c r="A15" s="287" t="s">
        <v>277</v>
      </c>
      <c r="B15" s="283">
        <v>1</v>
      </c>
      <c r="C15" s="288"/>
      <c r="D15" s="289">
        <f>C15*B15</f>
        <v>0</v>
      </c>
      <c r="E15" s="288"/>
      <c r="F15" s="289">
        <f>E15*B15</f>
        <v>0</v>
      </c>
    </row>
    <row r="16" spans="1:6" ht="9.75" customHeight="1" x14ac:dyDescent="0.25">
      <c r="A16" s="285"/>
      <c r="B16" s="283"/>
      <c r="C16" s="279"/>
      <c r="D16" s="284"/>
      <c r="E16" s="279"/>
      <c r="F16" s="284"/>
    </row>
    <row r="17" spans="1:6" x14ac:dyDescent="0.25">
      <c r="A17" s="286" t="s">
        <v>278</v>
      </c>
      <c r="B17" s="283"/>
      <c r="C17" s="288"/>
      <c r="D17" s="289"/>
      <c r="E17" s="288"/>
      <c r="F17" s="289"/>
    </row>
    <row r="18" spans="1:6" x14ac:dyDescent="0.25">
      <c r="A18" s="287" t="s">
        <v>279</v>
      </c>
      <c r="B18" s="283">
        <v>120</v>
      </c>
      <c r="C18" s="290"/>
      <c r="D18" s="289">
        <f>B18*C18</f>
        <v>0</v>
      </c>
      <c r="E18" s="290"/>
      <c r="F18" s="289">
        <f>E18*B18</f>
        <v>0</v>
      </c>
    </row>
    <row r="19" spans="1:6" x14ac:dyDescent="0.25">
      <c r="A19" s="287" t="s">
        <v>277</v>
      </c>
      <c r="B19" s="283">
        <f>B18</f>
        <v>120</v>
      </c>
      <c r="C19" s="290"/>
      <c r="D19" s="289">
        <f>B19*C19</f>
        <v>0</v>
      </c>
      <c r="E19" s="290"/>
      <c r="F19" s="289">
        <f>E19*B19</f>
        <v>0</v>
      </c>
    </row>
    <row r="20" spans="1:6" x14ac:dyDescent="0.25">
      <c r="A20" s="287"/>
      <c r="B20" s="283"/>
      <c r="C20" s="291"/>
      <c r="D20" s="289"/>
      <c r="E20" s="292"/>
      <c r="F20" s="289"/>
    </row>
    <row r="21" spans="1:6" ht="15.75" x14ac:dyDescent="0.25">
      <c r="A21" s="294" t="s">
        <v>280</v>
      </c>
      <c r="B21" s="283"/>
      <c r="C21" s="291"/>
      <c r="D21" s="293"/>
      <c r="E21" s="291"/>
      <c r="F21" s="293"/>
    </row>
    <row r="22" spans="1:6" x14ac:dyDescent="0.25">
      <c r="A22" s="286" t="s">
        <v>281</v>
      </c>
      <c r="B22" s="283"/>
      <c r="C22" s="291"/>
      <c r="D22" s="293"/>
      <c r="E22" s="291"/>
      <c r="F22" s="293"/>
    </row>
    <row r="23" spans="1:6" x14ac:dyDescent="0.25">
      <c r="A23" s="278" t="s">
        <v>282</v>
      </c>
      <c r="B23" s="283">
        <f>B18</f>
        <v>120</v>
      </c>
      <c r="C23" s="291"/>
      <c r="D23" s="289">
        <f>B23*C23</f>
        <v>0</v>
      </c>
      <c r="E23" s="290"/>
      <c r="F23" s="289">
        <f>B23*E23</f>
        <v>0</v>
      </c>
    </row>
    <row r="24" spans="1:6" x14ac:dyDescent="0.25">
      <c r="A24" s="278" t="s">
        <v>283</v>
      </c>
      <c r="B24" s="283">
        <f>B18</f>
        <v>120</v>
      </c>
      <c r="C24" s="291"/>
      <c r="D24" s="289">
        <f>B24*C24</f>
        <v>0</v>
      </c>
      <c r="E24" s="290"/>
      <c r="F24" s="289">
        <f>B24*E24</f>
        <v>0</v>
      </c>
    </row>
    <row r="25" spans="1:6" x14ac:dyDescent="0.25">
      <c r="A25" s="278" t="s">
        <v>284</v>
      </c>
      <c r="B25" s="283">
        <f>B19</f>
        <v>120</v>
      </c>
      <c r="C25" s="291"/>
      <c r="D25" s="289">
        <f>B25*C25</f>
        <v>0</v>
      </c>
      <c r="E25" s="290"/>
      <c r="F25" s="289">
        <f>B25*E25</f>
        <v>0</v>
      </c>
    </row>
    <row r="26" spans="1:6" x14ac:dyDescent="0.25">
      <c r="A26" s="278"/>
      <c r="B26" s="283"/>
      <c r="C26" s="288"/>
      <c r="D26" s="293"/>
      <c r="E26" s="288"/>
      <c r="F26" s="293"/>
    </row>
    <row r="27" spans="1:6" ht="15.75" x14ac:dyDescent="0.25">
      <c r="A27" s="295" t="s">
        <v>285</v>
      </c>
      <c r="B27" s="283"/>
      <c r="C27" s="288"/>
      <c r="D27" s="296">
        <f>SUM(D13:D26)</f>
        <v>0</v>
      </c>
      <c r="E27" s="288"/>
      <c r="F27" s="296">
        <f>SUM(F13:F26)</f>
        <v>0</v>
      </c>
    </row>
    <row r="28" spans="1:6" ht="15.75" x14ac:dyDescent="0.25">
      <c r="A28" s="295" t="s">
        <v>286</v>
      </c>
      <c r="B28" s="283"/>
      <c r="C28" s="288"/>
      <c r="D28" s="296">
        <f>D14+D18</f>
        <v>0</v>
      </c>
      <c r="E28" s="288"/>
      <c r="F28" s="296">
        <f>F14+F18</f>
        <v>0</v>
      </c>
    </row>
    <row r="29" spans="1:6" ht="15.75" x14ac:dyDescent="0.25">
      <c r="A29" s="295"/>
      <c r="B29" s="283"/>
      <c r="C29" s="288"/>
      <c r="D29" s="296"/>
      <c r="E29" s="288"/>
      <c r="F29" s="296"/>
    </row>
    <row r="30" spans="1:6" ht="15.75" x14ac:dyDescent="0.25">
      <c r="A30" s="297" t="s">
        <v>287</v>
      </c>
      <c r="B30" s="298">
        <v>5.5E-2</v>
      </c>
      <c r="C30" s="288"/>
      <c r="D30" s="289">
        <f>ROUND(D27*B30,2)</f>
        <v>0</v>
      </c>
      <c r="E30" s="288"/>
      <c r="F30" s="289">
        <f>ROUND(F27*B30,2)</f>
        <v>0</v>
      </c>
    </row>
    <row r="31" spans="1:6" ht="15.75" x14ac:dyDescent="0.25">
      <c r="A31" s="297"/>
      <c r="B31" s="298"/>
      <c r="C31" s="288"/>
      <c r="D31" s="289"/>
      <c r="E31" s="288"/>
      <c r="F31" s="289"/>
    </row>
    <row r="32" spans="1:6" ht="16.5" thickBot="1" x14ac:dyDescent="0.3">
      <c r="A32" s="299" t="s">
        <v>288</v>
      </c>
      <c r="B32" s="300"/>
      <c r="C32" s="301"/>
      <c r="D32" s="302">
        <f>D27+D30</f>
        <v>0</v>
      </c>
      <c r="E32" s="301"/>
      <c r="F32" s="302">
        <f>F27+F30</f>
        <v>0</v>
      </c>
    </row>
    <row r="33" spans="1:6" x14ac:dyDescent="0.25">
      <c r="A33" s="303"/>
      <c r="B33" s="303"/>
      <c r="C33" s="303"/>
      <c r="D33" s="303"/>
      <c r="E33" s="303"/>
      <c r="F33" s="303"/>
    </row>
    <row r="34" spans="1:6" x14ac:dyDescent="0.25">
      <c r="A34" s="303"/>
      <c r="B34" s="303"/>
      <c r="C34" s="303"/>
      <c r="D34" s="303"/>
      <c r="E34" s="303"/>
      <c r="F34" s="303"/>
    </row>
    <row r="35" spans="1:6" x14ac:dyDescent="0.25">
      <c r="A35" s="303"/>
      <c r="B35" s="303"/>
      <c r="C35" s="303"/>
      <c r="D35" s="303"/>
      <c r="E35" s="303"/>
      <c r="F35" s="303"/>
    </row>
    <row r="36" spans="1:6" x14ac:dyDescent="0.25">
      <c r="A36" s="303"/>
      <c r="B36" s="303"/>
      <c r="C36" s="303"/>
      <c r="D36" s="303"/>
      <c r="E36" s="303"/>
      <c r="F36" s="303"/>
    </row>
    <row r="37" spans="1:6" x14ac:dyDescent="0.25">
      <c r="A37" s="303"/>
      <c r="B37" s="303"/>
      <c r="C37" s="303"/>
      <c r="D37" s="303"/>
      <c r="E37" s="303"/>
      <c r="F37" s="303"/>
    </row>
    <row r="38" spans="1:6" x14ac:dyDescent="0.25">
      <c r="A38" s="303"/>
      <c r="B38" s="303"/>
      <c r="C38" s="303"/>
      <c r="D38" s="303"/>
      <c r="E38" s="303"/>
      <c r="F38" s="303"/>
    </row>
    <row r="39" spans="1:6" x14ac:dyDescent="0.25">
      <c r="A39" s="303"/>
      <c r="B39" s="303"/>
      <c r="C39" s="303"/>
      <c r="D39" s="303"/>
      <c r="E39" s="303"/>
      <c r="F39" s="303"/>
    </row>
    <row r="40" spans="1:6" x14ac:dyDescent="0.25">
      <c r="A40" s="303"/>
      <c r="B40" s="303"/>
      <c r="C40" s="303"/>
      <c r="D40" s="303"/>
      <c r="E40" s="303"/>
      <c r="F40" s="303"/>
    </row>
    <row r="41" spans="1:6" x14ac:dyDescent="0.25">
      <c r="A41" s="303"/>
      <c r="B41" s="303"/>
      <c r="C41" s="303"/>
      <c r="D41" s="303"/>
      <c r="E41" s="303"/>
      <c r="F41" s="303"/>
    </row>
    <row r="42" spans="1:6" x14ac:dyDescent="0.25">
      <c r="A42" s="303"/>
      <c r="B42" s="303"/>
      <c r="C42" s="303"/>
      <c r="D42" s="303"/>
      <c r="E42" s="303"/>
      <c r="F42" s="303"/>
    </row>
    <row r="43" spans="1:6" x14ac:dyDescent="0.25">
      <c r="A43" s="303"/>
      <c r="B43" s="303"/>
      <c r="C43" s="303"/>
      <c r="D43" s="303"/>
      <c r="E43" s="303"/>
      <c r="F43" s="303"/>
    </row>
    <row r="44" spans="1:6" x14ac:dyDescent="0.25">
      <c r="A44" s="303"/>
      <c r="B44" s="303"/>
      <c r="C44" s="303"/>
      <c r="D44" s="303"/>
      <c r="E44" s="303"/>
      <c r="F44" s="303"/>
    </row>
    <row r="45" spans="1:6" x14ac:dyDescent="0.25">
      <c r="A45" s="303"/>
      <c r="B45" s="303"/>
      <c r="C45" s="303"/>
      <c r="D45" s="303"/>
      <c r="E45" s="303"/>
      <c r="F45" s="303"/>
    </row>
    <row r="46" spans="1:6" x14ac:dyDescent="0.25">
      <c r="A46" s="303"/>
      <c r="B46" s="303"/>
      <c r="C46" s="303"/>
      <c r="D46" s="303"/>
      <c r="E46" s="303"/>
      <c r="F46" s="303"/>
    </row>
    <row r="47" spans="1:6" x14ac:dyDescent="0.25">
      <c r="A47" s="303"/>
      <c r="B47" s="303"/>
      <c r="C47" s="303"/>
      <c r="D47" s="303"/>
      <c r="E47" s="303"/>
      <c r="F47" s="303"/>
    </row>
    <row r="48" spans="1:6" x14ac:dyDescent="0.25">
      <c r="A48" s="303"/>
      <c r="B48" s="303"/>
      <c r="C48" s="303"/>
      <c r="D48" s="303"/>
      <c r="E48" s="303"/>
      <c r="F48" s="303"/>
    </row>
    <row r="49" spans="1:6" x14ac:dyDescent="0.25">
      <c r="A49" s="303"/>
      <c r="B49" s="303"/>
      <c r="C49" s="303"/>
      <c r="D49" s="303"/>
      <c r="E49" s="303"/>
      <c r="F49" s="303"/>
    </row>
    <row r="50" spans="1:6" x14ac:dyDescent="0.25">
      <c r="A50" s="303"/>
      <c r="B50" s="303"/>
      <c r="C50" s="303"/>
      <c r="D50" s="303"/>
      <c r="E50" s="303"/>
      <c r="F50" s="303"/>
    </row>
    <row r="51" spans="1:6" x14ac:dyDescent="0.25">
      <c r="A51" s="303"/>
      <c r="B51" s="303"/>
      <c r="C51" s="303"/>
      <c r="D51" s="303"/>
      <c r="E51" s="303"/>
      <c r="F51" s="303"/>
    </row>
    <row r="52" spans="1:6" x14ac:dyDescent="0.25">
      <c r="A52" s="303"/>
      <c r="B52" s="303"/>
      <c r="C52" s="303"/>
      <c r="D52" s="303"/>
      <c r="E52" s="303"/>
      <c r="F52" s="303"/>
    </row>
    <row r="53" spans="1:6" x14ac:dyDescent="0.25">
      <c r="A53" s="303"/>
      <c r="B53" s="303"/>
      <c r="C53" s="303"/>
      <c r="D53" s="303"/>
      <c r="E53" s="303"/>
      <c r="F53" s="303"/>
    </row>
    <row r="54" spans="1:6" x14ac:dyDescent="0.25">
      <c r="A54" s="303"/>
      <c r="B54" s="303"/>
      <c r="C54" s="303"/>
      <c r="D54" s="303"/>
      <c r="E54" s="303"/>
      <c r="F54" s="303"/>
    </row>
    <row r="55" spans="1:6" x14ac:dyDescent="0.25">
      <c r="A55" s="303"/>
      <c r="B55" s="303"/>
      <c r="C55" s="303"/>
      <c r="D55" s="303"/>
      <c r="E55" s="303"/>
      <c r="F55" s="303"/>
    </row>
    <row r="56" spans="1:6" x14ac:dyDescent="0.25">
      <c r="A56" s="303"/>
      <c r="B56" s="303"/>
      <c r="C56" s="303"/>
      <c r="D56" s="303"/>
      <c r="E56" s="303"/>
      <c r="F56" s="303"/>
    </row>
    <row r="57" spans="1:6" x14ac:dyDescent="0.25">
      <c r="A57" s="303"/>
      <c r="B57" s="303"/>
      <c r="C57" s="303"/>
      <c r="D57" s="303"/>
      <c r="E57" s="303"/>
      <c r="F57" s="303"/>
    </row>
    <row r="58" spans="1:6" x14ac:dyDescent="0.25">
      <c r="A58" s="303"/>
      <c r="B58" s="303"/>
      <c r="C58" s="303"/>
      <c r="D58" s="303"/>
      <c r="E58" s="303"/>
      <c r="F58" s="303"/>
    </row>
    <row r="59" spans="1:6" x14ac:dyDescent="0.25">
      <c r="A59" s="303"/>
      <c r="B59" s="303"/>
      <c r="C59" s="303"/>
      <c r="D59" s="303"/>
      <c r="E59" s="303"/>
      <c r="F59" s="303"/>
    </row>
    <row r="60" spans="1:6" x14ac:dyDescent="0.25">
      <c r="A60" s="303"/>
      <c r="B60" s="303"/>
      <c r="C60" s="303"/>
      <c r="D60" s="303"/>
      <c r="E60" s="303"/>
      <c r="F60" s="303"/>
    </row>
    <row r="61" spans="1:6" x14ac:dyDescent="0.25">
      <c r="A61" s="303"/>
      <c r="B61" s="303"/>
      <c r="C61" s="303"/>
      <c r="D61" s="303"/>
      <c r="E61" s="303"/>
      <c r="F61" s="303"/>
    </row>
    <row r="62" spans="1:6" x14ac:dyDescent="0.25">
      <c r="A62" s="303"/>
      <c r="B62" s="303"/>
      <c r="C62" s="303"/>
      <c r="D62" s="303"/>
      <c r="E62" s="303"/>
      <c r="F62" s="303"/>
    </row>
    <row r="63" spans="1:6" x14ac:dyDescent="0.25">
      <c r="A63" s="303"/>
      <c r="B63" s="303"/>
      <c r="C63" s="303"/>
      <c r="D63" s="303"/>
      <c r="E63" s="303"/>
      <c r="F63" s="303"/>
    </row>
    <row r="74" spans="5:5" x14ac:dyDescent="0.25">
      <c r="E74" s="262">
        <v>1743</v>
      </c>
    </row>
  </sheetData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workbookViewId="0">
      <selection activeCell="G13" sqref="G13"/>
    </sheetView>
  </sheetViews>
  <sheetFormatPr baseColWidth="10" defaultColWidth="10.85546875" defaultRowHeight="15" x14ac:dyDescent="0.25"/>
  <cols>
    <col min="1" max="1" width="4.140625" style="1" customWidth="1"/>
    <col min="2" max="2" width="45.28515625" style="1" customWidth="1"/>
    <col min="3" max="3" width="14.28515625" style="1" customWidth="1"/>
    <col min="4" max="4" width="4.5703125" style="1" customWidth="1"/>
    <col min="5" max="5" width="11.28515625" style="1" bestFit="1" customWidth="1"/>
    <col min="6" max="16384" width="10.85546875" style="1"/>
  </cols>
  <sheetData>
    <row r="1" spans="1:9" ht="20.100000000000001" customHeight="1" x14ac:dyDescent="0.25">
      <c r="A1" s="7" t="s">
        <v>262</v>
      </c>
      <c r="D1" s="8" t="s">
        <v>11</v>
      </c>
      <c r="E1" s="28" t="s">
        <v>216</v>
      </c>
    </row>
    <row r="2" spans="1:9" ht="20.100000000000001" customHeight="1" x14ac:dyDescent="0.25">
      <c r="A2" s="7" t="s">
        <v>167</v>
      </c>
      <c r="D2" s="8" t="s">
        <v>22</v>
      </c>
      <c r="E2" s="311">
        <v>46199</v>
      </c>
    </row>
    <row r="3" spans="1:9" ht="8.4499999999999993" customHeight="1" x14ac:dyDescent="0.25"/>
    <row r="4" spans="1:9" ht="20.100000000000001" customHeight="1" x14ac:dyDescent="0.25">
      <c r="A4" s="324" t="s">
        <v>12</v>
      </c>
      <c r="B4" s="324"/>
      <c r="C4" s="324"/>
    </row>
    <row r="5" spans="1:9" x14ac:dyDescent="0.25">
      <c r="A5" s="325" t="s">
        <v>26</v>
      </c>
      <c r="B5" s="325"/>
      <c r="C5" s="325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8.4499999999999993" customHeight="1" thickBot="1" x14ac:dyDescent="0.3"/>
    <row r="8" spans="1:9" ht="18" customHeight="1" x14ac:dyDescent="0.25">
      <c r="B8" s="112" t="s">
        <v>19</v>
      </c>
      <c r="C8" s="113">
        <f>SUM(C9:C18)</f>
        <v>0</v>
      </c>
    </row>
    <row r="9" spans="1:9" ht="18" customHeight="1" x14ac:dyDescent="0.25">
      <c r="B9" s="2" t="s">
        <v>37</v>
      </c>
      <c r="C9" s="78">
        <f>+'2_Détail des produits'!E9</f>
        <v>0</v>
      </c>
    </row>
    <row r="10" spans="1:9" ht="18" customHeight="1" x14ac:dyDescent="0.25">
      <c r="B10" s="2" t="s">
        <v>170</v>
      </c>
      <c r="C10" s="78">
        <f>+'2_Détail des produits'!E10</f>
        <v>0</v>
      </c>
    </row>
    <row r="11" spans="1:9" ht="18" customHeight="1" x14ac:dyDescent="0.25">
      <c r="B11" s="2" t="s">
        <v>171</v>
      </c>
      <c r="C11" s="78">
        <f>+'2_Détail des produits'!E11</f>
        <v>0</v>
      </c>
    </row>
    <row r="12" spans="1:9" ht="18" customHeight="1" x14ac:dyDescent="0.25">
      <c r="B12" s="2" t="s">
        <v>176</v>
      </c>
      <c r="C12" s="78">
        <f>+'2_Détail des produits'!E12</f>
        <v>0</v>
      </c>
    </row>
    <row r="13" spans="1:9" ht="18" customHeight="1" x14ac:dyDescent="0.25">
      <c r="B13" s="152" t="s">
        <v>165</v>
      </c>
      <c r="C13" s="153">
        <f>+'2_Détail des produits'!E15</f>
        <v>0</v>
      </c>
    </row>
    <row r="14" spans="1:9" ht="18" customHeight="1" x14ac:dyDescent="0.25">
      <c r="B14" s="2" t="s">
        <v>166</v>
      </c>
      <c r="C14" s="78">
        <f>+'2_Détail des produits'!E16</f>
        <v>0</v>
      </c>
    </row>
    <row r="15" spans="1:9" ht="18" customHeight="1" x14ac:dyDescent="0.25">
      <c r="B15" s="152" t="s">
        <v>173</v>
      </c>
      <c r="C15" s="153">
        <f>+'2_Détail des produits'!E19</f>
        <v>0</v>
      </c>
    </row>
    <row r="16" spans="1:9" ht="18" customHeight="1" x14ac:dyDescent="0.25">
      <c r="B16" s="2" t="s">
        <v>172</v>
      </c>
      <c r="C16" s="78">
        <f>+'2_Détail des produits'!E20</f>
        <v>0</v>
      </c>
    </row>
    <row r="17" spans="2:3" ht="18" customHeight="1" x14ac:dyDescent="0.25">
      <c r="B17" s="2" t="s">
        <v>183</v>
      </c>
      <c r="C17" s="78">
        <f>+'2_Détail des produits'!E21</f>
        <v>0</v>
      </c>
    </row>
    <row r="18" spans="2:3" ht="18" customHeight="1" thickBot="1" x14ac:dyDescent="0.3">
      <c r="B18" s="4" t="s">
        <v>176</v>
      </c>
      <c r="C18" s="79">
        <f>+'2_Détail des produits'!E23</f>
        <v>0</v>
      </c>
    </row>
    <row r="19" spans="2:3" ht="18" customHeight="1" thickBot="1" x14ac:dyDescent="0.3"/>
    <row r="20" spans="2:3" ht="18" customHeight="1" x14ac:dyDescent="0.25">
      <c r="B20" s="112" t="s">
        <v>20</v>
      </c>
      <c r="C20" s="113">
        <f t="shared" ref="C20" si="0">+SUM(C21:C41)</f>
        <v>0</v>
      </c>
    </row>
    <row r="21" spans="2:3" ht="18" customHeight="1" x14ac:dyDescent="0.25">
      <c r="B21" s="2" t="s">
        <v>0</v>
      </c>
      <c r="C21" s="78">
        <f>'3_Détail des charges RH'!F25</f>
        <v>0</v>
      </c>
    </row>
    <row r="22" spans="2:3" ht="18" customHeight="1" x14ac:dyDescent="0.25">
      <c r="B22" s="2" t="s">
        <v>1</v>
      </c>
      <c r="C22" s="78">
        <f>'4_Détail des autres charges'!F8</f>
        <v>0</v>
      </c>
    </row>
    <row r="23" spans="2:3" ht="18" customHeight="1" x14ac:dyDescent="0.25">
      <c r="B23" s="2" t="s">
        <v>174</v>
      </c>
      <c r="C23" s="78">
        <f>'4_Détail des autres charges'!F20</f>
        <v>0</v>
      </c>
    </row>
    <row r="24" spans="2:3" ht="18" customHeight="1" x14ac:dyDescent="0.25">
      <c r="B24" s="2" t="s">
        <v>3</v>
      </c>
      <c r="C24" s="78">
        <f>'4_Détail des autres charges'!F25</f>
        <v>0</v>
      </c>
    </row>
    <row r="25" spans="2:3" ht="18" customHeight="1" x14ac:dyDescent="0.25">
      <c r="B25" s="2" t="s">
        <v>4</v>
      </c>
      <c r="C25" s="78">
        <f>'4_Détail des autres charges'!F30</f>
        <v>0</v>
      </c>
    </row>
    <row r="26" spans="2:3" ht="18" customHeight="1" x14ac:dyDescent="0.25">
      <c r="B26" s="2" t="s">
        <v>2</v>
      </c>
      <c r="C26" s="78">
        <f>'4_Détail des autres charges'!F37</f>
        <v>0</v>
      </c>
    </row>
    <row r="27" spans="2:3" ht="18" customHeight="1" x14ac:dyDescent="0.25">
      <c r="B27" s="2" t="s">
        <v>13</v>
      </c>
      <c r="C27" s="78">
        <f>'4_Détail des autres charges'!F55</f>
        <v>0</v>
      </c>
    </row>
    <row r="28" spans="2:3" ht="18" customHeight="1" x14ac:dyDescent="0.25">
      <c r="B28" s="2" t="s">
        <v>8</v>
      </c>
      <c r="C28" s="78">
        <f>'4_Détail des autres charges'!F62</f>
        <v>0</v>
      </c>
    </row>
    <row r="29" spans="2:3" ht="18" customHeight="1" x14ac:dyDescent="0.25">
      <c r="B29" s="2" t="s">
        <v>25</v>
      </c>
      <c r="C29" s="78">
        <f>'4_Détail des autres charges'!F72</f>
        <v>0</v>
      </c>
    </row>
    <row r="30" spans="2:3" ht="18" customHeight="1" x14ac:dyDescent="0.25">
      <c r="B30" s="2" t="s">
        <v>14</v>
      </c>
      <c r="C30" s="78">
        <f>'4_Détail des autres charges'!F79</f>
        <v>0</v>
      </c>
    </row>
    <row r="31" spans="2:3" ht="18" customHeight="1" x14ac:dyDescent="0.25">
      <c r="B31" s="2" t="s">
        <v>5</v>
      </c>
      <c r="C31" s="78">
        <f>'4_Détail des autres charges'!F87</f>
        <v>0</v>
      </c>
    </row>
    <row r="32" spans="2:3" ht="18" customHeight="1" x14ac:dyDescent="0.25">
      <c r="B32" s="2" t="s">
        <v>6</v>
      </c>
      <c r="C32" s="78">
        <f>'4_Détail des autres charges'!F95</f>
        <v>0</v>
      </c>
    </row>
    <row r="33" spans="2:3" ht="18" customHeight="1" x14ac:dyDescent="0.25">
      <c r="B33" s="2" t="s">
        <v>7</v>
      </c>
      <c r="C33" s="78">
        <f>'4_Détail des autres charges'!F99</f>
        <v>0</v>
      </c>
    </row>
    <row r="34" spans="2:3" ht="18" customHeight="1" x14ac:dyDescent="0.25">
      <c r="B34" s="2" t="s">
        <v>175</v>
      </c>
      <c r="C34" s="78">
        <f>'4_Détail des autres charges'!F105</f>
        <v>0</v>
      </c>
    </row>
    <row r="35" spans="2:3" ht="18" customHeight="1" x14ac:dyDescent="0.25">
      <c r="B35" s="2" t="s">
        <v>9</v>
      </c>
      <c r="C35" s="78">
        <f>'4_Détail des autres charges'!F110</f>
        <v>0</v>
      </c>
    </row>
    <row r="36" spans="2:3" ht="18" customHeight="1" x14ac:dyDescent="0.25">
      <c r="B36" s="2" t="s">
        <v>10</v>
      </c>
      <c r="C36" s="78">
        <f>'4_Détail des autres charges'!F114</f>
        <v>0</v>
      </c>
    </row>
    <row r="37" spans="2:3" ht="18" customHeight="1" x14ac:dyDescent="0.25">
      <c r="B37" s="2" t="s">
        <v>16</v>
      </c>
      <c r="C37" s="78">
        <f>'4_Détail des autres charges'!F118</f>
        <v>0</v>
      </c>
    </row>
    <row r="38" spans="2:3" ht="18" customHeight="1" x14ac:dyDescent="0.25">
      <c r="B38" s="2" t="s">
        <v>23</v>
      </c>
      <c r="C38" s="78">
        <f>'4_Détail des autres charges'!F122</f>
        <v>0</v>
      </c>
    </row>
    <row r="39" spans="2:3" ht="18" customHeight="1" x14ac:dyDescent="0.25">
      <c r="B39" s="2" t="s">
        <v>24</v>
      </c>
      <c r="C39" s="78">
        <f>'4_Détail des autres charges'!F130</f>
        <v>0</v>
      </c>
    </row>
    <row r="40" spans="2:3" ht="18" customHeight="1" x14ac:dyDescent="0.25">
      <c r="B40" s="2" t="s">
        <v>17</v>
      </c>
      <c r="C40" s="78">
        <f>'4_Détail des autres charges'!F135</f>
        <v>0</v>
      </c>
    </row>
    <row r="41" spans="2:3" ht="18" customHeight="1" thickBot="1" x14ac:dyDescent="0.3">
      <c r="B41" s="4" t="s">
        <v>18</v>
      </c>
      <c r="C41" s="79">
        <f>'4_Détail des autres charges'!F141</f>
        <v>0</v>
      </c>
    </row>
    <row r="42" spans="2:3" ht="18" customHeight="1" thickBot="1" x14ac:dyDescent="0.3">
      <c r="C42" s="3"/>
    </row>
    <row r="43" spans="2:3" ht="18" customHeight="1" thickBot="1" x14ac:dyDescent="0.3">
      <c r="B43" s="114" t="s">
        <v>21</v>
      </c>
      <c r="C43" s="115">
        <f>+C8-C20</f>
        <v>0</v>
      </c>
    </row>
    <row r="45" spans="2:3" x14ac:dyDescent="0.25">
      <c r="B45" s="5"/>
    </row>
    <row r="51" spans="1:1" x14ac:dyDescent="0.25">
      <c r="A51" s="6"/>
    </row>
    <row r="52" spans="1:1" x14ac:dyDescent="0.25">
      <c r="A52" s="6"/>
    </row>
  </sheetData>
  <mergeCells count="2"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6"/>
  <sheetViews>
    <sheetView workbookViewId="0">
      <selection activeCell="A15" sqref="A15"/>
    </sheetView>
  </sheetViews>
  <sheetFormatPr baseColWidth="10" defaultColWidth="11.42578125" defaultRowHeight="12.75" x14ac:dyDescent="0.2"/>
  <cols>
    <col min="1" max="1" width="38.85546875" style="10" customWidth="1"/>
    <col min="2" max="2" width="20.7109375" style="10" bestFit="1" customWidth="1"/>
    <col min="3" max="5" width="12.42578125" style="10" customWidth="1"/>
    <col min="6" max="16384" width="11.42578125" style="10"/>
  </cols>
  <sheetData>
    <row r="1" spans="1:5" s="1" customFormat="1" ht="20.100000000000001" customHeight="1" x14ac:dyDescent="0.25">
      <c r="A1" s="7" t="str">
        <f>'1_CARE prev. année1'!A1</f>
        <v>Neuillé-Pont-Pierre</v>
      </c>
      <c r="B1" s="7"/>
      <c r="D1" s="8" t="str">
        <f>'1_CARE prev. année1'!D1</f>
        <v>Nom du candidat :</v>
      </c>
      <c r="E1" s="28" t="str">
        <f>'1_CARE prev. année1'!E1</f>
        <v>_________</v>
      </c>
    </row>
    <row r="2" spans="1:5" s="1" customFormat="1" ht="20.100000000000001" customHeight="1" x14ac:dyDescent="0.25">
      <c r="A2" s="7" t="str">
        <f>'1_CARE prev. année1'!A2</f>
        <v>Service de l'Eau Potable</v>
      </c>
      <c r="B2" s="7"/>
      <c r="D2" s="8" t="str">
        <f>'1_CARE prev. année1'!D2</f>
        <v xml:space="preserve">Date de l'offre : </v>
      </c>
      <c r="E2" s="155">
        <f>'1_CARE prev. année1'!E2</f>
        <v>46199</v>
      </c>
    </row>
    <row r="3" spans="1:5" s="1" customFormat="1" ht="8.4499999999999993" customHeight="1" x14ac:dyDescent="0.25"/>
    <row r="4" spans="1:5" s="1" customFormat="1" ht="20.100000000000001" customHeight="1" x14ac:dyDescent="0.25">
      <c r="A4" s="324" t="s">
        <v>79</v>
      </c>
      <c r="B4" s="324"/>
      <c r="C4" s="324"/>
      <c r="D4" s="324"/>
      <c r="E4" s="324"/>
    </row>
    <row r="5" spans="1:5" s="1" customFormat="1" ht="20.100000000000001" customHeight="1" x14ac:dyDescent="0.25">
      <c r="A5" s="325" t="str">
        <f>'1_CARE prev. année1'!A5:B5</f>
        <v>PREVISIONNEL PREMIERE ANNEE SUR 12 MOIS (EN € HORS TVA)</v>
      </c>
      <c r="B5" s="325"/>
      <c r="C5" s="325"/>
      <c r="D5" s="325"/>
      <c r="E5" s="325"/>
    </row>
    <row r="6" spans="1:5" s="1" customFormat="1" ht="8.4499999999999993" customHeight="1" thickBot="1" x14ac:dyDescent="0.3"/>
    <row r="7" spans="1:5" s="80" customFormat="1" ht="30.75" thickBot="1" x14ac:dyDescent="0.3">
      <c r="A7" s="118" t="s">
        <v>80</v>
      </c>
      <c r="B7" s="117" t="s">
        <v>28</v>
      </c>
      <c r="C7" s="118" t="s">
        <v>29</v>
      </c>
      <c r="D7" s="118" t="s">
        <v>30</v>
      </c>
      <c r="E7" s="118" t="s">
        <v>31</v>
      </c>
    </row>
    <row r="8" spans="1:5" s="11" customFormat="1" ht="14.25" customHeight="1" x14ac:dyDescent="0.25">
      <c r="A8" s="209" t="s">
        <v>81</v>
      </c>
      <c r="B8" s="205"/>
      <c r="C8" s="206"/>
      <c r="D8" s="207"/>
      <c r="E8" s="208"/>
    </row>
    <row r="9" spans="1:5" s="11" customFormat="1" ht="14.25" customHeight="1" x14ac:dyDescent="0.25">
      <c r="A9" s="75" t="s">
        <v>82</v>
      </c>
      <c r="B9" s="35" t="s">
        <v>83</v>
      </c>
      <c r="C9" s="105"/>
      <c r="D9" s="34">
        <v>1200</v>
      </c>
      <c r="E9" s="106">
        <f t="shared" ref="E9:E23" si="0">C9*D9</f>
        <v>0</v>
      </c>
    </row>
    <row r="10" spans="1:5" s="11" customFormat="1" ht="14.25" customHeight="1" x14ac:dyDescent="0.25">
      <c r="A10" s="75" t="s">
        <v>90</v>
      </c>
      <c r="B10" s="35" t="s">
        <v>168</v>
      </c>
      <c r="C10" s="105"/>
      <c r="D10" s="34">
        <v>108000</v>
      </c>
      <c r="E10" s="106">
        <f t="shared" si="0"/>
        <v>0</v>
      </c>
    </row>
    <row r="11" spans="1:5" s="11" customFormat="1" ht="14.25" customHeight="1" x14ac:dyDescent="0.25">
      <c r="A11" s="75" t="s">
        <v>91</v>
      </c>
      <c r="B11" s="35" t="s">
        <v>89</v>
      </c>
      <c r="C11" s="105"/>
      <c r="D11" s="34"/>
      <c r="E11" s="106">
        <f t="shared" si="0"/>
        <v>0</v>
      </c>
    </row>
    <row r="12" spans="1:5" s="11" customFormat="1" ht="14.25" customHeight="1" x14ac:dyDescent="0.25">
      <c r="A12" s="75" t="s">
        <v>176</v>
      </c>
      <c r="B12" s="36"/>
      <c r="C12" s="105"/>
      <c r="D12" s="34"/>
      <c r="E12" s="106">
        <f t="shared" si="0"/>
        <v>0</v>
      </c>
    </row>
    <row r="13" spans="1:5" s="11" customFormat="1" ht="14.25" customHeight="1" x14ac:dyDescent="0.25">
      <c r="A13" s="75"/>
      <c r="B13" s="36"/>
      <c r="C13" s="105"/>
      <c r="D13" s="211" t="s">
        <v>86</v>
      </c>
      <c r="E13" s="212">
        <f>SUM(E9:E12)</f>
        <v>0</v>
      </c>
    </row>
    <row r="14" spans="1:5" s="11" customFormat="1" ht="14.25" customHeight="1" x14ac:dyDescent="0.25">
      <c r="A14" s="204" t="s">
        <v>84</v>
      </c>
      <c r="B14" s="205"/>
      <c r="C14" s="206"/>
      <c r="D14" s="207"/>
      <c r="E14" s="208"/>
    </row>
    <row r="15" spans="1:5" s="11" customFormat="1" ht="14.25" customHeight="1" x14ac:dyDescent="0.25">
      <c r="A15" s="75" t="s">
        <v>293</v>
      </c>
      <c r="B15" s="32"/>
      <c r="C15" s="105"/>
      <c r="D15" s="34"/>
      <c r="E15" s="106">
        <f t="shared" ref="E15:E16" si="1">C15*D15</f>
        <v>0</v>
      </c>
    </row>
    <row r="16" spans="1:5" s="11" customFormat="1" ht="14.25" customHeight="1" x14ac:dyDescent="0.25">
      <c r="A16" s="75" t="s">
        <v>127</v>
      </c>
      <c r="B16" s="32"/>
      <c r="C16" s="105"/>
      <c r="D16" s="34"/>
      <c r="E16" s="106">
        <f t="shared" si="1"/>
        <v>0</v>
      </c>
    </row>
    <row r="17" spans="1:5" s="11" customFormat="1" ht="14.25" customHeight="1" x14ac:dyDescent="0.25">
      <c r="A17" s="75"/>
      <c r="B17" s="32"/>
      <c r="C17" s="105"/>
      <c r="D17" s="211" t="s">
        <v>87</v>
      </c>
      <c r="E17" s="212">
        <f>SUM(E15:E16)</f>
        <v>0</v>
      </c>
    </row>
    <row r="18" spans="1:5" s="11" customFormat="1" ht="14.25" customHeight="1" x14ac:dyDescent="0.25">
      <c r="A18" s="204" t="s">
        <v>85</v>
      </c>
      <c r="B18" s="210"/>
      <c r="C18" s="206"/>
      <c r="D18" s="207"/>
      <c r="E18" s="208"/>
    </row>
    <row r="19" spans="1:5" s="11" customFormat="1" ht="14.25" customHeight="1" x14ac:dyDescent="0.25">
      <c r="A19" s="75" t="s">
        <v>173</v>
      </c>
      <c r="B19" s="36"/>
      <c r="C19" s="105"/>
      <c r="D19" s="34"/>
      <c r="E19" s="106">
        <f t="shared" si="0"/>
        <v>0</v>
      </c>
    </row>
    <row r="20" spans="1:5" s="11" customFormat="1" ht="14.25" customHeight="1" x14ac:dyDescent="0.25">
      <c r="A20" s="75" t="s">
        <v>172</v>
      </c>
      <c r="B20" s="36"/>
      <c r="C20" s="105"/>
      <c r="D20" s="34"/>
      <c r="E20" s="106">
        <f t="shared" si="0"/>
        <v>0</v>
      </c>
    </row>
    <row r="21" spans="1:5" s="11" customFormat="1" ht="14.25" customHeight="1" x14ac:dyDescent="0.25">
      <c r="A21" s="75" t="s">
        <v>128</v>
      </c>
      <c r="B21" s="36"/>
      <c r="C21" s="105"/>
      <c r="D21" s="34"/>
      <c r="E21" s="106">
        <f t="shared" ref="E21:E22" si="2">C21*D21</f>
        <v>0</v>
      </c>
    </row>
    <row r="22" spans="1:5" s="11" customFormat="1" ht="14.25" customHeight="1" x14ac:dyDescent="0.25">
      <c r="A22" s="75" t="s">
        <v>263</v>
      </c>
      <c r="B22" s="36"/>
      <c r="C22" s="105"/>
      <c r="D22" s="34"/>
      <c r="E22" s="106">
        <f t="shared" si="2"/>
        <v>0</v>
      </c>
    </row>
    <row r="23" spans="1:5" s="11" customFormat="1" ht="14.25" customHeight="1" x14ac:dyDescent="0.25">
      <c r="A23" s="75" t="s">
        <v>176</v>
      </c>
      <c r="B23" s="36"/>
      <c r="C23" s="105"/>
      <c r="D23" s="34"/>
      <c r="E23" s="106">
        <f t="shared" si="0"/>
        <v>0</v>
      </c>
    </row>
    <row r="24" spans="1:5" s="11" customFormat="1" ht="14.25" customHeight="1" thickBot="1" x14ac:dyDescent="0.3">
      <c r="A24" s="27"/>
      <c r="B24" s="36"/>
      <c r="C24" s="105"/>
      <c r="D24" s="211" t="s">
        <v>88</v>
      </c>
      <c r="E24" s="212">
        <f>SUM(E19:E23)</f>
        <v>0</v>
      </c>
    </row>
    <row r="25" spans="1:5" s="11" customFormat="1" ht="15.75" thickBot="1" x14ac:dyDescent="0.3">
      <c r="A25" s="118" t="s">
        <v>77</v>
      </c>
      <c r="B25" s="119"/>
      <c r="C25" s="120"/>
      <c r="D25" s="121"/>
      <c r="E25" s="120">
        <f>E13+E17+E24</f>
        <v>0</v>
      </c>
    </row>
    <row r="26" spans="1:5" x14ac:dyDescent="0.2">
      <c r="E26" s="154">
        <f>SUM(E8:E24)/2</f>
        <v>0</v>
      </c>
    </row>
  </sheetData>
  <mergeCells count="2"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zoomScale="95" zoomScaleNormal="95" workbookViewId="0">
      <selection activeCell="C8" sqref="C8"/>
    </sheetView>
  </sheetViews>
  <sheetFormatPr baseColWidth="10" defaultColWidth="11.42578125" defaultRowHeight="12.75" x14ac:dyDescent="0.2"/>
  <cols>
    <col min="1" max="1" width="35.42578125" style="10" customWidth="1"/>
    <col min="2" max="2" width="23.28515625" style="10" customWidth="1"/>
    <col min="3" max="6" width="11.7109375" style="10" customWidth="1"/>
    <col min="7" max="16384" width="11.42578125" style="10"/>
  </cols>
  <sheetData>
    <row r="1" spans="1:8" s="1" customFormat="1" ht="20.100000000000001" customHeight="1" x14ac:dyDescent="0.25">
      <c r="A1" s="7" t="str">
        <f>'1_CARE prev. année1'!A1</f>
        <v>Neuillé-Pont-Pierre</v>
      </c>
      <c r="B1" s="7"/>
      <c r="C1" s="7"/>
      <c r="E1" s="8" t="str">
        <f>'1_CARE prev. année1'!D1</f>
        <v>Nom du candidat :</v>
      </c>
      <c r="F1" s="28" t="str">
        <f>'1_CARE prev. année1'!E1</f>
        <v>_________</v>
      </c>
    </row>
    <row r="2" spans="1:8" s="1" customFormat="1" ht="20.100000000000001" customHeight="1" x14ac:dyDescent="0.25">
      <c r="A2" s="7" t="str">
        <f>'1_CARE prev. année1'!A2</f>
        <v>Service de l'Eau Potable</v>
      </c>
      <c r="B2" s="7"/>
      <c r="C2" s="7"/>
      <c r="E2" s="8" t="str">
        <f>'1_CARE prev. année1'!D2</f>
        <v xml:space="preserve">Date de l'offre : </v>
      </c>
      <c r="F2" s="155">
        <f>'1_CARE prev. année1'!E2</f>
        <v>46199</v>
      </c>
    </row>
    <row r="3" spans="1:8" s="1" customFormat="1" ht="8.4499999999999993" customHeight="1" x14ac:dyDescent="0.25"/>
    <row r="4" spans="1:8" s="1" customFormat="1" ht="20.100000000000001" customHeight="1" x14ac:dyDescent="0.25">
      <c r="A4" s="324" t="s">
        <v>70</v>
      </c>
      <c r="B4" s="324"/>
      <c r="C4" s="324"/>
      <c r="D4" s="324"/>
      <c r="E4" s="324"/>
      <c r="F4" s="324"/>
    </row>
    <row r="5" spans="1:8" s="1" customFormat="1" ht="20.100000000000001" customHeight="1" x14ac:dyDescent="0.25">
      <c r="A5" s="325" t="str">
        <f>'1_CARE prev. année1'!A5:B5</f>
        <v>PREVISIONNEL PREMIERE ANNEE SUR 12 MOIS (EN € HORS TVA)</v>
      </c>
      <c r="B5" s="325"/>
      <c r="C5" s="325"/>
      <c r="D5" s="325"/>
      <c r="E5" s="325"/>
      <c r="F5" s="325"/>
    </row>
    <row r="6" spans="1:8" s="1" customFormat="1" ht="8.4499999999999993" customHeight="1" x14ac:dyDescent="0.25"/>
    <row r="7" spans="1:8" s="11" customFormat="1" ht="15" customHeight="1" thickBot="1" x14ac:dyDescent="0.3">
      <c r="A7" s="10"/>
      <c r="B7" s="10"/>
      <c r="C7" s="10"/>
      <c r="D7" s="10"/>
      <c r="E7" s="10"/>
      <c r="F7" s="10"/>
      <c r="G7" s="10"/>
      <c r="H7" s="10"/>
    </row>
    <row r="8" spans="1:8" s="11" customFormat="1" ht="45.75" thickBot="1" x14ac:dyDescent="0.3">
      <c r="A8" s="116" t="s">
        <v>71</v>
      </c>
      <c r="B8" s="116" t="s">
        <v>182</v>
      </c>
      <c r="C8" s="122" t="s">
        <v>73</v>
      </c>
      <c r="D8" s="123" t="s">
        <v>76</v>
      </c>
      <c r="E8" s="123" t="s">
        <v>72</v>
      </c>
      <c r="F8" s="124" t="s">
        <v>158</v>
      </c>
    </row>
    <row r="9" spans="1:8" s="11" customFormat="1" ht="14.25" customHeight="1" x14ac:dyDescent="0.25">
      <c r="A9" s="30" t="s">
        <v>178</v>
      </c>
      <c r="B9" s="101"/>
      <c r="C9" s="93"/>
      <c r="D9" s="94"/>
      <c r="E9" s="95"/>
      <c r="F9" s="96"/>
    </row>
    <row r="10" spans="1:8" s="11" customFormat="1" ht="14.25" customHeight="1" x14ac:dyDescent="0.25">
      <c r="A10" s="12" t="s">
        <v>44</v>
      </c>
      <c r="B10" s="35" t="s">
        <v>163</v>
      </c>
      <c r="C10" s="97"/>
      <c r="D10" s="98"/>
      <c r="E10" s="99"/>
      <c r="F10" s="72">
        <f t="shared" ref="F10:F24" si="0">D10*E10</f>
        <v>0</v>
      </c>
    </row>
    <row r="11" spans="1:8" s="11" customFormat="1" ht="14.25" customHeight="1" x14ac:dyDescent="0.25">
      <c r="A11" s="12" t="s">
        <v>179</v>
      </c>
      <c r="B11" s="35" t="s">
        <v>163</v>
      </c>
      <c r="C11" s="97"/>
      <c r="D11" s="98"/>
      <c r="E11" s="99"/>
      <c r="F11" s="72">
        <f t="shared" si="0"/>
        <v>0</v>
      </c>
    </row>
    <row r="12" spans="1:8" s="11" customFormat="1" ht="14.25" customHeight="1" x14ac:dyDescent="0.25">
      <c r="A12" s="12" t="s">
        <v>164</v>
      </c>
      <c r="B12" s="36" t="s">
        <v>78</v>
      </c>
      <c r="C12" s="97"/>
      <c r="D12" s="98"/>
      <c r="E12" s="99"/>
      <c r="F12" s="72">
        <f t="shared" si="0"/>
        <v>0</v>
      </c>
    </row>
    <row r="13" spans="1:8" s="11" customFormat="1" ht="14.25" customHeight="1" x14ac:dyDescent="0.25">
      <c r="A13" s="30" t="s">
        <v>47</v>
      </c>
      <c r="B13" s="102"/>
      <c r="C13" s="100"/>
      <c r="D13" s="94"/>
      <c r="E13" s="95"/>
      <c r="F13" s="96"/>
    </row>
    <row r="14" spans="1:8" s="11" customFormat="1" ht="14.25" customHeight="1" x14ac:dyDescent="0.25">
      <c r="A14" s="12" t="s">
        <v>181</v>
      </c>
      <c r="B14" s="32"/>
      <c r="C14" s="97"/>
      <c r="D14" s="98"/>
      <c r="E14" s="99"/>
      <c r="F14" s="72">
        <f t="shared" si="0"/>
        <v>0</v>
      </c>
    </row>
    <row r="15" spans="1:8" s="11" customFormat="1" ht="14.25" customHeight="1" x14ac:dyDescent="0.25">
      <c r="A15" s="12" t="s">
        <v>180</v>
      </c>
      <c r="B15" s="32"/>
      <c r="C15" s="97"/>
      <c r="D15" s="98"/>
      <c r="E15" s="99"/>
      <c r="F15" s="72">
        <f t="shared" si="0"/>
        <v>0</v>
      </c>
    </row>
    <row r="16" spans="1:8" s="11" customFormat="1" ht="14.25" customHeight="1" x14ac:dyDescent="0.25">
      <c r="A16" s="12" t="s">
        <v>164</v>
      </c>
      <c r="B16" s="32"/>
      <c r="C16" s="97"/>
      <c r="D16" s="98"/>
      <c r="E16" s="99"/>
      <c r="F16" s="72">
        <f t="shared" si="0"/>
        <v>0</v>
      </c>
    </row>
    <row r="17" spans="1:6" s="11" customFormat="1" ht="14.25" customHeight="1" x14ac:dyDescent="0.25">
      <c r="A17" s="30" t="s">
        <v>41</v>
      </c>
      <c r="B17" s="102"/>
      <c r="C17" s="100"/>
      <c r="D17" s="94"/>
      <c r="E17" s="95"/>
      <c r="F17" s="96"/>
    </row>
    <row r="18" spans="1:6" s="11" customFormat="1" ht="14.25" customHeight="1" x14ac:dyDescent="0.25">
      <c r="A18" s="12" t="s">
        <v>42</v>
      </c>
      <c r="B18" s="32"/>
      <c r="C18" s="97"/>
      <c r="D18" s="98"/>
      <c r="E18" s="99"/>
      <c r="F18" s="72">
        <f t="shared" si="0"/>
        <v>0</v>
      </c>
    </row>
    <row r="19" spans="1:6" s="11" customFormat="1" ht="14.25" customHeight="1" x14ac:dyDescent="0.25">
      <c r="A19" s="12" t="s">
        <v>43</v>
      </c>
      <c r="B19" s="32"/>
      <c r="C19" s="97"/>
      <c r="D19" s="98"/>
      <c r="E19" s="99"/>
      <c r="F19" s="72">
        <f t="shared" si="0"/>
        <v>0</v>
      </c>
    </row>
    <row r="20" spans="1:6" s="11" customFormat="1" ht="14.25" customHeight="1" x14ac:dyDescent="0.25">
      <c r="A20" s="12" t="s">
        <v>164</v>
      </c>
      <c r="B20" s="32"/>
      <c r="C20" s="97"/>
      <c r="D20" s="98"/>
      <c r="E20" s="99"/>
      <c r="F20" s="72">
        <f t="shared" si="0"/>
        <v>0</v>
      </c>
    </row>
    <row r="21" spans="1:6" s="11" customFormat="1" ht="14.25" customHeight="1" x14ac:dyDescent="0.25">
      <c r="A21" s="30" t="s">
        <v>160</v>
      </c>
      <c r="B21" s="102"/>
      <c r="C21" s="100"/>
      <c r="D21" s="94"/>
      <c r="E21" s="95"/>
      <c r="F21" s="96"/>
    </row>
    <row r="22" spans="1:6" s="11" customFormat="1" ht="14.25" customHeight="1" x14ac:dyDescent="0.25">
      <c r="A22" s="12" t="s">
        <v>38</v>
      </c>
      <c r="B22" s="32"/>
      <c r="C22" s="97"/>
      <c r="D22" s="98"/>
      <c r="E22" s="99"/>
      <c r="F22" s="72">
        <f t="shared" si="0"/>
        <v>0</v>
      </c>
    </row>
    <row r="23" spans="1:6" s="11" customFormat="1" ht="14.25" customHeight="1" x14ac:dyDescent="0.25">
      <c r="A23" s="12" t="s">
        <v>45</v>
      </c>
      <c r="B23" s="32"/>
      <c r="C23" s="97"/>
      <c r="D23" s="98"/>
      <c r="E23" s="99"/>
      <c r="F23" s="72">
        <f t="shared" si="0"/>
        <v>0</v>
      </c>
    </row>
    <row r="24" spans="1:6" s="11" customFormat="1" ht="14.25" customHeight="1" thickBot="1" x14ac:dyDescent="0.3">
      <c r="A24" s="12" t="s">
        <v>164</v>
      </c>
      <c r="B24" s="33"/>
      <c r="C24" s="97"/>
      <c r="D24" s="98"/>
      <c r="E24" s="99"/>
      <c r="F24" s="72">
        <f t="shared" si="0"/>
        <v>0</v>
      </c>
    </row>
    <row r="25" spans="1:6" s="11" customFormat="1" ht="15.75" thickBot="1" x14ac:dyDescent="0.3">
      <c r="A25" s="118" t="s">
        <v>77</v>
      </c>
      <c r="B25" s="119">
        <f>(E25)/1500</f>
        <v>0</v>
      </c>
      <c r="C25" s="125">
        <f>SUM(C9:C24)</f>
        <v>0</v>
      </c>
      <c r="D25" s="126" t="e">
        <f>F25/E25</f>
        <v>#DIV/0!</v>
      </c>
      <c r="E25" s="125">
        <f>SUM(E9:E24)</f>
        <v>0</v>
      </c>
      <c r="F25" s="127">
        <f>SUM(F9:F24)</f>
        <v>0</v>
      </c>
    </row>
  </sheetData>
  <mergeCells count="2">
    <mergeCell ref="A4:F4"/>
    <mergeCell ref="A5:F5"/>
  </mergeCells>
  <pageMargins left="0.51181102362204722" right="0.31496062992125984" top="0.74803149606299213" bottom="0.74803149606299213" header="0.31496062992125984" footer="0.31496062992125984"/>
  <pageSetup paperSize="9" orientation="landscape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8"/>
  <sheetViews>
    <sheetView tabSelected="1" zoomScale="85" zoomScaleNormal="85" workbookViewId="0">
      <selection activeCell="F2" sqref="F2"/>
    </sheetView>
  </sheetViews>
  <sheetFormatPr baseColWidth="10" defaultColWidth="11.42578125" defaultRowHeight="12.75" x14ac:dyDescent="0.2"/>
  <cols>
    <col min="1" max="1" width="41.7109375" style="10" customWidth="1"/>
    <col min="2" max="2" width="21.85546875" style="10" customWidth="1"/>
    <col min="3" max="3" width="11.42578125" style="10" customWidth="1"/>
    <col min="4" max="4" width="11.85546875" style="10" bestFit="1" customWidth="1"/>
    <col min="5" max="5" width="11.42578125" style="10" customWidth="1"/>
    <col min="6" max="6" width="15.7109375" style="10" customWidth="1"/>
    <col min="7" max="16384" width="11.42578125" style="10"/>
  </cols>
  <sheetData>
    <row r="1" spans="1:8" s="1" customFormat="1" ht="20.100000000000001" customHeight="1" x14ac:dyDescent="0.25">
      <c r="A1" s="7" t="str">
        <f>'1_CARE prev. année1'!A1</f>
        <v>Neuillé-Pont-Pierre</v>
      </c>
      <c r="B1" s="107"/>
      <c r="E1" s="8" t="str">
        <f>'1_CARE prev. année1'!D1</f>
        <v>Nom du candidat :</v>
      </c>
      <c r="F1" s="28" t="str">
        <f>'1_CARE prev. année1'!E1</f>
        <v>_________</v>
      </c>
    </row>
    <row r="2" spans="1:8" s="1" customFormat="1" ht="20.100000000000001" customHeight="1" x14ac:dyDescent="0.25">
      <c r="A2" s="7" t="str">
        <f>'1_CARE prev. année1'!A2</f>
        <v>Service de l'Eau Potable</v>
      </c>
      <c r="B2" s="107"/>
      <c r="E2" s="8" t="str">
        <f>'1_CARE prev. année1'!D2</f>
        <v xml:space="preserve">Date de l'offre : </v>
      </c>
      <c r="F2" s="155">
        <f>'1_CARE prev. année1'!E2</f>
        <v>46199</v>
      </c>
    </row>
    <row r="3" spans="1:8" s="1" customFormat="1" ht="8.4499999999999993" customHeight="1" x14ac:dyDescent="0.25"/>
    <row r="4" spans="1:8" s="1" customFormat="1" ht="20.100000000000001" customHeight="1" x14ac:dyDescent="0.25">
      <c r="A4" s="107" t="s">
        <v>162</v>
      </c>
      <c r="B4" s="107"/>
      <c r="C4" s="107"/>
      <c r="D4" s="107"/>
      <c r="E4" s="107"/>
      <c r="F4" s="107"/>
    </row>
    <row r="5" spans="1:8" s="1" customFormat="1" ht="20.100000000000001" customHeight="1" x14ac:dyDescent="0.25">
      <c r="A5" s="107" t="str">
        <f>'1_CARE prev. année1'!A5:B5</f>
        <v>PREVISIONNEL PREMIERE ANNEE SUR 12 MOIS (EN € HORS TVA)</v>
      </c>
      <c r="B5" s="107"/>
      <c r="C5" s="107"/>
      <c r="D5" s="107"/>
      <c r="E5" s="107"/>
      <c r="F5" s="225">
        <f>F8+F20+F25+F30+F37+F55+F62+F72+F79+F87+F95+F99+F105+F110+F114+F118+F122+F130+F135+F141</f>
        <v>0</v>
      </c>
    </row>
    <row r="6" spans="1:8" s="1" customFormat="1" ht="15.75" thickBot="1" x14ac:dyDescent="0.3"/>
    <row r="7" spans="1:8" s="11" customFormat="1" ht="15.75" customHeight="1" thickBot="1" x14ac:dyDescent="0.3">
      <c r="A7" s="116" t="s">
        <v>40</v>
      </c>
      <c r="B7" s="116" t="s">
        <v>27</v>
      </c>
      <c r="C7" s="122" t="s">
        <v>28</v>
      </c>
      <c r="D7" s="123" t="s">
        <v>29</v>
      </c>
      <c r="E7" s="128" t="s">
        <v>30</v>
      </c>
      <c r="F7" s="118" t="s">
        <v>31</v>
      </c>
      <c r="H7" s="1"/>
    </row>
    <row r="8" spans="1:8" s="11" customFormat="1" ht="14.25" customHeight="1" x14ac:dyDescent="0.25">
      <c r="A8" s="18" t="s">
        <v>32</v>
      </c>
      <c r="B8" s="21"/>
      <c r="C8" s="156"/>
      <c r="D8" s="19"/>
      <c r="E8" s="195"/>
      <c r="F8" s="20">
        <f>SUM(F9:F16)</f>
        <v>0</v>
      </c>
      <c r="H8" s="1"/>
    </row>
    <row r="9" spans="1:8" s="11" customFormat="1" ht="14.25" customHeight="1" x14ac:dyDescent="0.25">
      <c r="A9" s="12" t="s">
        <v>49</v>
      </c>
      <c r="B9" s="108" t="s">
        <v>48</v>
      </c>
      <c r="C9" s="31" t="s">
        <v>246</v>
      </c>
      <c r="D9" s="13"/>
      <c r="E9" s="196"/>
      <c r="F9" s="14">
        <f>D9*E9</f>
        <v>0</v>
      </c>
      <c r="H9" s="1"/>
    </row>
    <row r="10" spans="1:8" s="11" customFormat="1" ht="14.25" customHeight="1" x14ac:dyDescent="0.25">
      <c r="A10" s="12"/>
      <c r="B10" s="108" t="s">
        <v>75</v>
      </c>
      <c r="C10" s="31" t="s">
        <v>74</v>
      </c>
      <c r="D10" s="13"/>
      <c r="E10" s="196"/>
      <c r="F10" s="14">
        <f t="shared" ref="F10:F15" si="0">D10*E10</f>
        <v>0</v>
      </c>
    </row>
    <row r="11" spans="1:8" s="11" customFormat="1" ht="14.25" customHeight="1" x14ac:dyDescent="0.25">
      <c r="A11" s="12" t="s">
        <v>50</v>
      </c>
      <c r="B11" s="108" t="s">
        <v>48</v>
      </c>
      <c r="C11" s="31" t="s">
        <v>246</v>
      </c>
      <c r="D11" s="13"/>
      <c r="E11" s="196"/>
      <c r="F11" s="14">
        <f t="shared" si="0"/>
        <v>0</v>
      </c>
    </row>
    <row r="12" spans="1:8" s="11" customFormat="1" ht="14.25" customHeight="1" x14ac:dyDescent="0.25">
      <c r="A12" s="12"/>
      <c r="B12" s="108" t="s">
        <v>75</v>
      </c>
      <c r="C12" s="31" t="s">
        <v>74</v>
      </c>
      <c r="D12" s="13"/>
      <c r="E12" s="196"/>
      <c r="F12" s="14">
        <f t="shared" si="0"/>
        <v>0</v>
      </c>
    </row>
    <row r="13" spans="1:8" s="11" customFormat="1" ht="14.25" customHeight="1" x14ac:dyDescent="0.25">
      <c r="A13" s="12" t="s">
        <v>51</v>
      </c>
      <c r="B13" s="108" t="s">
        <v>48</v>
      </c>
      <c r="C13" s="31" t="s">
        <v>246</v>
      </c>
      <c r="D13" s="13"/>
      <c r="E13" s="196"/>
      <c r="F13" s="14">
        <f t="shared" ref="F13:F14" si="1">D13*E13</f>
        <v>0</v>
      </c>
    </row>
    <row r="14" spans="1:8" s="11" customFormat="1" ht="14.25" customHeight="1" x14ac:dyDescent="0.25">
      <c r="A14" s="12"/>
      <c r="B14" s="108" t="s">
        <v>75</v>
      </c>
      <c r="C14" s="31" t="s">
        <v>74</v>
      </c>
      <c r="D14" s="13"/>
      <c r="E14" s="196"/>
      <c r="F14" s="14">
        <f t="shared" si="1"/>
        <v>0</v>
      </c>
    </row>
    <row r="15" spans="1:8" s="11" customFormat="1" ht="14.25" customHeight="1" x14ac:dyDescent="0.25">
      <c r="A15" s="12" t="s">
        <v>222</v>
      </c>
      <c r="B15" s="108" t="s">
        <v>48</v>
      </c>
      <c r="C15" s="31" t="s">
        <v>246</v>
      </c>
      <c r="D15" s="13"/>
      <c r="E15" s="196"/>
      <c r="F15" s="14">
        <f t="shared" si="0"/>
        <v>0</v>
      </c>
    </row>
    <row r="16" spans="1:8" s="11" customFormat="1" ht="14.25" customHeight="1" x14ac:dyDescent="0.25">
      <c r="A16" s="12"/>
      <c r="B16" s="108" t="s">
        <v>75</v>
      </c>
      <c r="C16" s="31" t="s">
        <v>74</v>
      </c>
      <c r="D16" s="13"/>
      <c r="E16" s="196"/>
      <c r="F16" s="14">
        <f t="shared" ref="F16" si="2">D16*E16</f>
        <v>0</v>
      </c>
    </row>
    <row r="17" spans="1:8" s="11" customFormat="1" ht="14.25" customHeight="1" thickBot="1" x14ac:dyDescent="0.3">
      <c r="A17" s="15"/>
      <c r="B17" s="165" t="s">
        <v>77</v>
      </c>
      <c r="C17" s="157" t="s">
        <v>74</v>
      </c>
      <c r="D17" s="16" t="e">
        <f>F8/E17</f>
        <v>#DIV/0!</v>
      </c>
      <c r="E17" s="197">
        <f>E16+E10+E12+E14</f>
        <v>0</v>
      </c>
      <c r="F17" s="17"/>
    </row>
    <row r="18" spans="1:8" s="11" customFormat="1" ht="6" customHeight="1" thickBot="1" x14ac:dyDescent="0.3">
      <c r="C18" s="158"/>
    </row>
    <row r="19" spans="1:8" s="11" customFormat="1" ht="15.75" customHeight="1" thickBot="1" x14ac:dyDescent="0.3">
      <c r="A19" s="116" t="s">
        <v>40</v>
      </c>
      <c r="B19" s="116" t="s">
        <v>27</v>
      </c>
      <c r="C19" s="122" t="s">
        <v>28</v>
      </c>
      <c r="D19" s="123" t="s">
        <v>29</v>
      </c>
      <c r="E19" s="128" t="s">
        <v>30</v>
      </c>
      <c r="F19" s="118" t="s">
        <v>31</v>
      </c>
      <c r="H19" s="1"/>
    </row>
    <row r="20" spans="1:8" s="11" customFormat="1" ht="14.25" customHeight="1" x14ac:dyDescent="0.25">
      <c r="A20" s="18" t="s">
        <v>174</v>
      </c>
      <c r="B20" s="21"/>
      <c r="C20" s="156"/>
      <c r="D20" s="19"/>
      <c r="E20" s="196"/>
      <c r="F20" s="20">
        <f>SUM(F21:F22)</f>
        <v>0</v>
      </c>
    </row>
    <row r="21" spans="1:8" s="11" customFormat="1" ht="14.25" customHeight="1" x14ac:dyDescent="0.25">
      <c r="A21" s="213" t="s">
        <v>185</v>
      </c>
      <c r="B21" s="22"/>
      <c r="C21" s="31" t="s">
        <v>184</v>
      </c>
      <c r="D21" s="13"/>
      <c r="E21" s="196"/>
      <c r="F21" s="14">
        <f t="shared" ref="F21:F22" si="3">D21*E21</f>
        <v>0</v>
      </c>
    </row>
    <row r="22" spans="1:8" s="11" customFormat="1" ht="14.25" customHeight="1" thickBot="1" x14ac:dyDescent="0.3">
      <c r="A22" s="260" t="s">
        <v>39</v>
      </c>
      <c r="B22" s="161"/>
      <c r="C22" s="157"/>
      <c r="D22" s="16"/>
      <c r="E22" s="198"/>
      <c r="F22" s="17">
        <f t="shared" si="3"/>
        <v>0</v>
      </c>
    </row>
    <row r="23" spans="1:8" s="11" customFormat="1" ht="6" customHeight="1" thickBot="1" x14ac:dyDescent="0.3">
      <c r="C23" s="158"/>
    </row>
    <row r="24" spans="1:8" s="11" customFormat="1" ht="15.75" customHeight="1" thickBot="1" x14ac:dyDescent="0.3">
      <c r="A24" s="116" t="s">
        <v>40</v>
      </c>
      <c r="B24" s="116" t="s">
        <v>27</v>
      </c>
      <c r="C24" s="122" t="s">
        <v>28</v>
      </c>
      <c r="D24" s="123" t="s">
        <v>29</v>
      </c>
      <c r="E24" s="128" t="s">
        <v>30</v>
      </c>
      <c r="F24" s="118" t="s">
        <v>31</v>
      </c>
      <c r="H24" s="1"/>
    </row>
    <row r="25" spans="1:8" s="11" customFormat="1" ht="14.25" customHeight="1" x14ac:dyDescent="0.25">
      <c r="A25" s="18" t="s">
        <v>3</v>
      </c>
      <c r="B25" s="21"/>
      <c r="C25" s="156"/>
      <c r="D25" s="19"/>
      <c r="E25" s="196"/>
      <c r="F25" s="20">
        <f>SUM(F26:F27)</f>
        <v>0</v>
      </c>
    </row>
    <row r="26" spans="1:8" s="11" customFormat="1" ht="14.25" customHeight="1" x14ac:dyDescent="0.25">
      <c r="A26" s="109" t="s">
        <v>52</v>
      </c>
      <c r="B26" s="22"/>
      <c r="C26" s="31"/>
      <c r="D26" s="13"/>
      <c r="E26" s="196"/>
      <c r="F26" s="14">
        <f t="shared" ref="F26:F27" si="4">D26*E26</f>
        <v>0</v>
      </c>
    </row>
    <row r="27" spans="1:8" s="11" customFormat="1" ht="14.25" customHeight="1" thickBot="1" x14ac:dyDescent="0.3">
      <c r="A27" s="260" t="s">
        <v>39</v>
      </c>
      <c r="B27" s="161"/>
      <c r="C27" s="157"/>
      <c r="D27" s="16"/>
      <c r="E27" s="198"/>
      <c r="F27" s="17">
        <f t="shared" si="4"/>
        <v>0</v>
      </c>
    </row>
    <row r="28" spans="1:8" s="11" customFormat="1" ht="6" customHeight="1" thickBot="1" x14ac:dyDescent="0.3">
      <c r="C28" s="158"/>
    </row>
    <row r="29" spans="1:8" s="11" customFormat="1" ht="15.75" customHeight="1" thickBot="1" x14ac:dyDescent="0.3">
      <c r="A29" s="116" t="s">
        <v>40</v>
      </c>
      <c r="B29" s="116" t="s">
        <v>27</v>
      </c>
      <c r="C29" s="122" t="s">
        <v>28</v>
      </c>
      <c r="D29" s="123" t="s">
        <v>29</v>
      </c>
      <c r="E29" s="128" t="s">
        <v>30</v>
      </c>
      <c r="F29" s="118" t="s">
        <v>31</v>
      </c>
      <c r="H29" s="1"/>
    </row>
    <row r="30" spans="1:8" s="11" customFormat="1" ht="14.25" customHeight="1" x14ac:dyDescent="0.25">
      <c r="A30" s="18" t="s">
        <v>4</v>
      </c>
      <c r="B30" s="21"/>
      <c r="C30" s="156"/>
      <c r="D30" s="19"/>
      <c r="E30" s="196"/>
      <c r="F30" s="20">
        <f>SUM(F31:F34)</f>
        <v>0</v>
      </c>
    </row>
    <row r="31" spans="1:8" s="11" customFormat="1" ht="14.25" customHeight="1" x14ac:dyDescent="0.25">
      <c r="A31" s="109" t="s">
        <v>264</v>
      </c>
      <c r="B31" s="108" t="s">
        <v>186</v>
      </c>
      <c r="C31" s="31"/>
      <c r="D31" s="13"/>
      <c r="E31" s="196"/>
      <c r="F31" s="14">
        <f t="shared" ref="F31:F34" si="5">D31*E31</f>
        <v>0</v>
      </c>
    </row>
    <row r="32" spans="1:8" s="11" customFormat="1" ht="14.25" customHeight="1" x14ac:dyDescent="0.25">
      <c r="A32" s="109" t="s">
        <v>265</v>
      </c>
      <c r="B32" s="108" t="s">
        <v>186</v>
      </c>
      <c r="C32" s="31"/>
      <c r="D32" s="13"/>
      <c r="E32" s="196"/>
      <c r="F32" s="14">
        <f t="shared" ref="F32" si="6">D32*E32</f>
        <v>0</v>
      </c>
    </row>
    <row r="33" spans="1:8" s="11" customFormat="1" ht="14.25" customHeight="1" x14ac:dyDescent="0.25">
      <c r="A33" s="109" t="s">
        <v>187</v>
      </c>
      <c r="B33" s="108" t="s">
        <v>188</v>
      </c>
      <c r="C33" s="31"/>
      <c r="D33" s="13"/>
      <c r="E33" s="196"/>
      <c r="F33" s="14">
        <f t="shared" si="5"/>
        <v>0</v>
      </c>
    </row>
    <row r="34" spans="1:8" s="11" customFormat="1" ht="14.25" customHeight="1" thickBot="1" x14ac:dyDescent="0.3">
      <c r="A34" s="260" t="s">
        <v>39</v>
      </c>
      <c r="B34" s="161"/>
      <c r="C34" s="157"/>
      <c r="D34" s="16"/>
      <c r="E34" s="198"/>
      <c r="F34" s="17">
        <f t="shared" si="5"/>
        <v>0</v>
      </c>
    </row>
    <row r="35" spans="1:8" s="11" customFormat="1" ht="6" customHeight="1" thickBot="1" x14ac:dyDescent="0.3">
      <c r="C35" s="158"/>
    </row>
    <row r="36" spans="1:8" s="11" customFormat="1" ht="15.75" customHeight="1" thickBot="1" x14ac:dyDescent="0.3">
      <c r="A36" s="116" t="s">
        <v>40</v>
      </c>
      <c r="B36" s="116" t="s">
        <v>27</v>
      </c>
      <c r="C36" s="122" t="s">
        <v>28</v>
      </c>
      <c r="D36" s="123" t="s">
        <v>29</v>
      </c>
      <c r="E36" s="128" t="s">
        <v>30</v>
      </c>
      <c r="F36" s="118" t="s">
        <v>31</v>
      </c>
      <c r="H36" s="1"/>
    </row>
    <row r="37" spans="1:8" s="11" customFormat="1" ht="14.25" customHeight="1" x14ac:dyDescent="0.25">
      <c r="A37" s="18" t="s">
        <v>34</v>
      </c>
      <c r="B37" s="104"/>
      <c r="C37" s="156"/>
      <c r="D37" s="19"/>
      <c r="E37" s="196"/>
      <c r="F37" s="20">
        <f>SUM(F38:F52)</f>
        <v>0</v>
      </c>
    </row>
    <row r="38" spans="1:8" s="11" customFormat="1" ht="14.25" customHeight="1" x14ac:dyDescent="0.25">
      <c r="A38" s="26" t="s">
        <v>189</v>
      </c>
      <c r="B38" s="159"/>
      <c r="C38" s="31"/>
      <c r="D38" s="25"/>
      <c r="E38" s="196"/>
      <c r="F38" s="14"/>
    </row>
    <row r="39" spans="1:8" s="11" customFormat="1" ht="14.25" customHeight="1" x14ac:dyDescent="0.25">
      <c r="A39" s="160" t="s">
        <v>56</v>
      </c>
      <c r="B39" s="159"/>
      <c r="C39" s="31"/>
      <c r="D39" s="25"/>
      <c r="E39" s="196"/>
      <c r="F39" s="14">
        <f t="shared" ref="F39:F49" si="7">D39*E39</f>
        <v>0</v>
      </c>
    </row>
    <row r="40" spans="1:8" s="11" customFormat="1" ht="14.25" customHeight="1" thickBot="1" x14ac:dyDescent="0.3">
      <c r="A40" s="260" t="s">
        <v>39</v>
      </c>
      <c r="B40" s="159"/>
      <c r="C40" s="31"/>
      <c r="D40" s="25"/>
      <c r="E40" s="196"/>
      <c r="F40" s="14">
        <f t="shared" si="7"/>
        <v>0</v>
      </c>
    </row>
    <row r="41" spans="1:8" s="11" customFormat="1" ht="14.25" customHeight="1" x14ac:dyDescent="0.25">
      <c r="A41" s="26" t="s">
        <v>192</v>
      </c>
      <c r="B41" s="159"/>
      <c r="C41" s="31"/>
      <c r="D41" s="25"/>
      <c r="E41" s="196"/>
      <c r="F41" s="14"/>
    </row>
    <row r="42" spans="1:8" s="11" customFormat="1" ht="14.25" customHeight="1" x14ac:dyDescent="0.25">
      <c r="A42" s="160" t="s">
        <v>54</v>
      </c>
      <c r="B42" s="159"/>
      <c r="C42" s="31"/>
      <c r="D42" s="25"/>
      <c r="E42" s="196"/>
      <c r="F42" s="14">
        <f t="shared" si="7"/>
        <v>0</v>
      </c>
    </row>
    <row r="43" spans="1:8" s="11" customFormat="1" ht="14.25" customHeight="1" x14ac:dyDescent="0.25">
      <c r="A43" s="160" t="s">
        <v>53</v>
      </c>
      <c r="B43" s="159"/>
      <c r="C43" s="31"/>
      <c r="D43" s="25"/>
      <c r="E43" s="196"/>
      <c r="F43" s="14">
        <f t="shared" si="7"/>
        <v>0</v>
      </c>
    </row>
    <row r="44" spans="1:8" s="11" customFormat="1" ht="14.25" customHeight="1" thickBot="1" x14ac:dyDescent="0.3">
      <c r="A44" s="260" t="s">
        <v>39</v>
      </c>
      <c r="B44" s="159"/>
      <c r="C44" s="31"/>
      <c r="D44" s="25"/>
      <c r="E44" s="196"/>
      <c r="F44" s="14">
        <f t="shared" si="7"/>
        <v>0</v>
      </c>
    </row>
    <row r="45" spans="1:8" s="11" customFormat="1" ht="14.25" customHeight="1" x14ac:dyDescent="0.25">
      <c r="A45" s="26" t="s">
        <v>190</v>
      </c>
      <c r="B45" s="159"/>
      <c r="C45" s="31"/>
      <c r="D45" s="25"/>
      <c r="E45" s="196"/>
      <c r="F45" s="14"/>
    </row>
    <row r="46" spans="1:8" s="11" customFormat="1" ht="13.9" customHeight="1" x14ac:dyDescent="0.25">
      <c r="A46" s="160" t="s">
        <v>191</v>
      </c>
      <c r="B46" s="159"/>
      <c r="C46" s="31"/>
      <c r="D46" s="25"/>
      <c r="E46" s="196"/>
      <c r="F46" s="14">
        <f t="shared" si="7"/>
        <v>0</v>
      </c>
    </row>
    <row r="47" spans="1:8" s="11" customFormat="1" ht="14.25" customHeight="1" thickBot="1" x14ac:dyDescent="0.3">
      <c r="A47" s="260" t="s">
        <v>39</v>
      </c>
      <c r="B47" s="159"/>
      <c r="C47" s="31"/>
      <c r="D47" s="25"/>
      <c r="E47" s="196"/>
      <c r="F47" s="14">
        <f t="shared" si="7"/>
        <v>0</v>
      </c>
    </row>
    <row r="48" spans="1:8" s="11" customFormat="1" ht="14.25" customHeight="1" x14ac:dyDescent="0.25">
      <c r="A48" s="26" t="s">
        <v>55</v>
      </c>
      <c r="B48" s="22"/>
      <c r="C48" s="31"/>
      <c r="D48" s="71"/>
      <c r="E48" s="196"/>
      <c r="F48" s="14"/>
    </row>
    <row r="49" spans="1:8" s="11" customFormat="1" ht="14.25" customHeight="1" x14ac:dyDescent="0.25">
      <c r="A49" s="110" t="s">
        <v>57</v>
      </c>
      <c r="B49" s="22"/>
      <c r="C49" s="31"/>
      <c r="D49" s="71"/>
      <c r="E49" s="196"/>
      <c r="F49" s="14">
        <f t="shared" si="7"/>
        <v>0</v>
      </c>
    </row>
    <row r="50" spans="1:8" s="11" customFormat="1" ht="14.25" customHeight="1" thickBot="1" x14ac:dyDescent="0.3">
      <c r="A50" s="260" t="s">
        <v>39</v>
      </c>
      <c r="B50" s="159"/>
      <c r="C50" s="31"/>
      <c r="D50" s="25"/>
      <c r="E50" s="196"/>
      <c r="F50" s="14">
        <f t="shared" ref="F50:F52" si="8">D50*E50</f>
        <v>0</v>
      </c>
    </row>
    <row r="51" spans="1:8" s="11" customFormat="1" ht="14.25" customHeight="1" x14ac:dyDescent="0.25">
      <c r="A51" s="26" t="s">
        <v>58</v>
      </c>
      <c r="B51" s="22"/>
      <c r="C51" s="31"/>
      <c r="D51" s="71"/>
      <c r="E51" s="196"/>
      <c r="F51" s="14"/>
    </row>
    <row r="52" spans="1:8" s="11" customFormat="1" ht="14.25" customHeight="1" thickBot="1" x14ac:dyDescent="0.3">
      <c r="A52" s="260" t="s">
        <v>39</v>
      </c>
      <c r="B52" s="161"/>
      <c r="C52" s="157"/>
      <c r="D52" s="16"/>
      <c r="E52" s="198"/>
      <c r="F52" s="17">
        <f t="shared" si="8"/>
        <v>0</v>
      </c>
    </row>
    <row r="53" spans="1:8" s="11" customFormat="1" ht="6" customHeight="1" thickBot="1" x14ac:dyDescent="0.3">
      <c r="C53" s="158"/>
    </row>
    <row r="54" spans="1:8" s="11" customFormat="1" ht="15.75" customHeight="1" thickBot="1" x14ac:dyDescent="0.3">
      <c r="A54" s="116" t="s">
        <v>40</v>
      </c>
      <c r="B54" s="116" t="s">
        <v>27</v>
      </c>
      <c r="C54" s="122" t="s">
        <v>28</v>
      </c>
      <c r="D54" s="123" t="s">
        <v>29</v>
      </c>
      <c r="E54" s="128" t="s">
        <v>30</v>
      </c>
      <c r="F54" s="118" t="s">
        <v>31</v>
      </c>
      <c r="H54" s="1"/>
    </row>
    <row r="55" spans="1:8" s="11" customFormat="1" ht="14.25" customHeight="1" x14ac:dyDescent="0.25">
      <c r="A55" s="18" t="s">
        <v>35</v>
      </c>
      <c r="B55" s="21"/>
      <c r="C55" s="156"/>
      <c r="D55" s="19"/>
      <c r="E55" s="196"/>
      <c r="F55" s="20">
        <f>SUM(F56:F59)</f>
        <v>0</v>
      </c>
    </row>
    <row r="56" spans="1:8" s="11" customFormat="1" ht="14.25" customHeight="1" x14ac:dyDescent="0.25">
      <c r="A56" s="12" t="s">
        <v>193</v>
      </c>
      <c r="B56" s="22"/>
      <c r="C56" s="31"/>
      <c r="D56" s="13"/>
      <c r="E56" s="196"/>
      <c r="F56" s="14">
        <f t="shared" ref="F56:F59" si="9">D56*E56</f>
        <v>0</v>
      </c>
    </row>
    <row r="57" spans="1:8" s="11" customFormat="1" ht="14.25" customHeight="1" x14ac:dyDescent="0.25">
      <c r="A57" s="12" t="s">
        <v>194</v>
      </c>
      <c r="B57" s="22"/>
      <c r="C57" s="31"/>
      <c r="D57" s="13"/>
      <c r="E57" s="196"/>
      <c r="F57" s="14">
        <f t="shared" si="9"/>
        <v>0</v>
      </c>
    </row>
    <row r="58" spans="1:8" s="11" customFormat="1" ht="14.25" customHeight="1" x14ac:dyDescent="0.25">
      <c r="A58" s="12" t="s">
        <v>195</v>
      </c>
      <c r="B58" s="22"/>
      <c r="C58" s="31"/>
      <c r="D58" s="13"/>
      <c r="E58" s="196"/>
      <c r="F58" s="14">
        <f t="shared" si="9"/>
        <v>0</v>
      </c>
    </row>
    <row r="59" spans="1:8" s="11" customFormat="1" ht="14.25" customHeight="1" thickBot="1" x14ac:dyDescent="0.3">
      <c r="A59" s="260" t="s">
        <v>39</v>
      </c>
      <c r="B59" s="161"/>
      <c r="C59" s="157"/>
      <c r="D59" s="16"/>
      <c r="E59" s="198"/>
      <c r="F59" s="17">
        <f t="shared" si="9"/>
        <v>0</v>
      </c>
    </row>
    <row r="60" spans="1:8" s="11" customFormat="1" ht="6" customHeight="1" thickBot="1" x14ac:dyDescent="0.3">
      <c r="C60" s="158"/>
    </row>
    <row r="61" spans="1:8" s="11" customFormat="1" ht="15.75" customHeight="1" thickBot="1" x14ac:dyDescent="0.3">
      <c r="A61" s="116" t="s">
        <v>40</v>
      </c>
      <c r="B61" s="116" t="s">
        <v>27</v>
      </c>
      <c r="C61" s="122" t="s">
        <v>28</v>
      </c>
      <c r="D61" s="123" t="s">
        <v>29</v>
      </c>
      <c r="E61" s="128" t="s">
        <v>30</v>
      </c>
      <c r="F61" s="118" t="s">
        <v>31</v>
      </c>
      <c r="H61" s="1"/>
    </row>
    <row r="62" spans="1:8" s="11" customFormat="1" ht="14.25" customHeight="1" x14ac:dyDescent="0.25">
      <c r="A62" s="18" t="s">
        <v>36</v>
      </c>
      <c r="B62" s="162"/>
      <c r="C62" s="156"/>
      <c r="D62" s="19"/>
      <c r="E62" s="196"/>
      <c r="F62" s="20">
        <f>SUM(F64:F69)</f>
        <v>0</v>
      </c>
    </row>
    <row r="63" spans="1:8" s="11" customFormat="1" ht="14.25" customHeight="1" x14ac:dyDescent="0.25">
      <c r="A63" s="12" t="s">
        <v>266</v>
      </c>
      <c r="B63" s="163"/>
      <c r="C63" s="31"/>
      <c r="D63" s="25"/>
      <c r="E63" s="196"/>
      <c r="F63" s="14">
        <f t="shared" ref="F63" si="10">D63*E63</f>
        <v>0</v>
      </c>
    </row>
    <row r="64" spans="1:8" s="11" customFormat="1" ht="14.25" customHeight="1" x14ac:dyDescent="0.25">
      <c r="A64" s="12" t="s">
        <v>267</v>
      </c>
      <c r="B64" s="163"/>
      <c r="C64" s="31"/>
      <c r="D64" s="25"/>
      <c r="E64" s="196"/>
      <c r="F64" s="14">
        <f t="shared" ref="F64:F69" si="11">D64*E64</f>
        <v>0</v>
      </c>
    </row>
    <row r="65" spans="1:8" s="11" customFormat="1" ht="14.25" customHeight="1" x14ac:dyDescent="0.25">
      <c r="A65" s="12" t="s">
        <v>268</v>
      </c>
      <c r="B65" s="163"/>
      <c r="C65" s="31"/>
      <c r="D65" s="25"/>
      <c r="E65" s="196"/>
      <c r="F65" s="14">
        <f t="shared" ref="F65" si="12">D65*E65</f>
        <v>0</v>
      </c>
    </row>
    <row r="66" spans="1:8" s="11" customFormat="1" ht="14.25" customHeight="1" x14ac:dyDescent="0.25">
      <c r="A66" s="12" t="s">
        <v>59</v>
      </c>
      <c r="B66" s="163"/>
      <c r="C66" s="31"/>
      <c r="D66" s="25"/>
      <c r="E66" s="196"/>
      <c r="F66" s="14">
        <f t="shared" si="11"/>
        <v>0</v>
      </c>
    </row>
    <row r="67" spans="1:8" s="11" customFormat="1" ht="14.25" customHeight="1" x14ac:dyDescent="0.25">
      <c r="A67" s="12" t="s">
        <v>60</v>
      </c>
      <c r="B67" s="163"/>
      <c r="C67" s="31"/>
      <c r="D67" s="25"/>
      <c r="E67" s="196"/>
      <c r="F67" s="14">
        <f t="shared" si="11"/>
        <v>0</v>
      </c>
    </row>
    <row r="68" spans="1:8" s="11" customFormat="1" ht="13.9" customHeight="1" x14ac:dyDescent="0.25">
      <c r="A68" s="12" t="s">
        <v>61</v>
      </c>
      <c r="B68" s="163"/>
      <c r="C68" s="31"/>
      <c r="D68" s="25"/>
      <c r="E68" s="196"/>
      <c r="F68" s="14">
        <f t="shared" si="11"/>
        <v>0</v>
      </c>
    </row>
    <row r="69" spans="1:8" s="11" customFormat="1" ht="14.25" customHeight="1" thickBot="1" x14ac:dyDescent="0.3">
      <c r="A69" s="260" t="s">
        <v>39</v>
      </c>
      <c r="B69" s="164"/>
      <c r="C69" s="157"/>
      <c r="D69" s="16"/>
      <c r="E69" s="198"/>
      <c r="F69" s="17">
        <f t="shared" si="11"/>
        <v>0</v>
      </c>
    </row>
    <row r="70" spans="1:8" s="11" customFormat="1" ht="6" customHeight="1" thickBot="1" x14ac:dyDescent="0.3">
      <c r="C70" s="158"/>
    </row>
    <row r="71" spans="1:8" s="11" customFormat="1" ht="15.75" customHeight="1" thickBot="1" x14ac:dyDescent="0.3">
      <c r="A71" s="116" t="s">
        <v>40</v>
      </c>
      <c r="B71" s="116" t="s">
        <v>27</v>
      </c>
      <c r="C71" s="122" t="s">
        <v>28</v>
      </c>
      <c r="D71" s="123" t="s">
        <v>29</v>
      </c>
      <c r="E71" s="128" t="s">
        <v>30</v>
      </c>
      <c r="F71" s="118" t="s">
        <v>31</v>
      </c>
      <c r="H71" s="1"/>
    </row>
    <row r="72" spans="1:8" s="11" customFormat="1" ht="14.25" customHeight="1" x14ac:dyDescent="0.25">
      <c r="A72" s="18" t="s">
        <v>25</v>
      </c>
      <c r="B72" s="162"/>
      <c r="C72" s="156"/>
      <c r="D72" s="19"/>
      <c r="E72" s="196"/>
      <c r="F72" s="20">
        <f>SUM(F73:F76)</f>
        <v>0</v>
      </c>
    </row>
    <row r="73" spans="1:8" s="11" customFormat="1" ht="14.25" customHeight="1" x14ac:dyDescent="0.25">
      <c r="A73" s="12" t="s">
        <v>62</v>
      </c>
      <c r="B73" s="163"/>
      <c r="C73" s="31"/>
      <c r="D73" s="13"/>
      <c r="E73" s="196"/>
      <c r="F73" s="14">
        <f t="shared" ref="F73:F76" si="13">D73*E73</f>
        <v>0</v>
      </c>
    </row>
    <row r="74" spans="1:8" s="11" customFormat="1" ht="14.25" customHeight="1" x14ac:dyDescent="0.25">
      <c r="A74" s="12" t="s">
        <v>64</v>
      </c>
      <c r="B74" s="163"/>
      <c r="C74" s="31"/>
      <c r="D74" s="13"/>
      <c r="E74" s="196"/>
      <c r="F74" s="14">
        <f t="shared" si="13"/>
        <v>0</v>
      </c>
    </row>
    <row r="75" spans="1:8" s="11" customFormat="1" ht="14.25" customHeight="1" x14ac:dyDescent="0.25">
      <c r="A75" s="12" t="s">
        <v>63</v>
      </c>
      <c r="B75" s="163" t="s">
        <v>196</v>
      </c>
      <c r="C75" s="31"/>
      <c r="D75" s="13"/>
      <c r="E75" s="196"/>
      <c r="F75" s="14">
        <f t="shared" si="13"/>
        <v>0</v>
      </c>
    </row>
    <row r="76" spans="1:8" s="11" customFormat="1" ht="14.25" customHeight="1" thickBot="1" x14ac:dyDescent="0.3">
      <c r="A76" s="260" t="s">
        <v>39</v>
      </c>
      <c r="B76" s="164"/>
      <c r="C76" s="157"/>
      <c r="D76" s="16"/>
      <c r="E76" s="198"/>
      <c r="F76" s="17">
        <f t="shared" si="13"/>
        <v>0</v>
      </c>
    </row>
    <row r="77" spans="1:8" s="11" customFormat="1" ht="6" customHeight="1" thickBot="1" x14ac:dyDescent="0.3">
      <c r="C77" s="158"/>
    </row>
    <row r="78" spans="1:8" s="11" customFormat="1" ht="15.75" customHeight="1" thickBot="1" x14ac:dyDescent="0.3">
      <c r="A78" s="116" t="s">
        <v>40</v>
      </c>
      <c r="B78" s="116" t="s">
        <v>27</v>
      </c>
      <c r="C78" s="122" t="s">
        <v>28</v>
      </c>
      <c r="D78" s="123" t="s">
        <v>29</v>
      </c>
      <c r="E78" s="128" t="s">
        <v>30</v>
      </c>
      <c r="F78" s="118" t="s">
        <v>31</v>
      </c>
      <c r="H78" s="1"/>
    </row>
    <row r="79" spans="1:8" s="11" customFormat="1" ht="14.25" customHeight="1" x14ac:dyDescent="0.25">
      <c r="A79" s="18" t="s">
        <v>14</v>
      </c>
      <c r="B79" s="162"/>
      <c r="C79" s="156"/>
      <c r="D79" s="19"/>
      <c r="E79" s="196"/>
      <c r="F79" s="20">
        <f>SUM(F80:F84)</f>
        <v>0</v>
      </c>
    </row>
    <row r="80" spans="1:8" s="11" customFormat="1" ht="14.25" customHeight="1" x14ac:dyDescent="0.25">
      <c r="A80" s="12" t="s">
        <v>178</v>
      </c>
      <c r="B80" s="163"/>
      <c r="C80" s="31"/>
      <c r="D80" s="25"/>
      <c r="E80" s="196"/>
      <c r="F80" s="14">
        <f t="shared" ref="F80:F84" si="14">D80*E80</f>
        <v>0</v>
      </c>
    </row>
    <row r="81" spans="1:8" s="11" customFormat="1" ht="14.25" customHeight="1" x14ac:dyDescent="0.25">
      <c r="A81" s="12" t="s">
        <v>47</v>
      </c>
      <c r="B81" s="163"/>
      <c r="C81" s="31"/>
      <c r="D81" s="25"/>
      <c r="E81" s="196"/>
      <c r="F81" s="14">
        <f t="shared" si="14"/>
        <v>0</v>
      </c>
    </row>
    <row r="82" spans="1:8" s="11" customFormat="1" ht="14.25" customHeight="1" x14ac:dyDescent="0.25">
      <c r="A82" s="12" t="s">
        <v>41</v>
      </c>
      <c r="B82" s="163"/>
      <c r="C82" s="31"/>
      <c r="D82" s="25"/>
      <c r="E82" s="196"/>
      <c r="F82" s="14">
        <f t="shared" si="14"/>
        <v>0</v>
      </c>
    </row>
    <row r="83" spans="1:8" s="11" customFormat="1" ht="14.25" customHeight="1" x14ac:dyDescent="0.25">
      <c r="A83" s="12" t="s">
        <v>65</v>
      </c>
      <c r="B83" s="163"/>
      <c r="C83" s="31"/>
      <c r="D83" s="25"/>
      <c r="E83" s="196"/>
      <c r="F83" s="14">
        <f t="shared" si="14"/>
        <v>0</v>
      </c>
    </row>
    <row r="84" spans="1:8" s="11" customFormat="1" ht="14.25" customHeight="1" thickBot="1" x14ac:dyDescent="0.3">
      <c r="A84" s="260" t="s">
        <v>39</v>
      </c>
      <c r="B84" s="164"/>
      <c r="C84" s="157"/>
      <c r="D84" s="16"/>
      <c r="E84" s="198"/>
      <c r="F84" s="17">
        <f t="shared" si="14"/>
        <v>0</v>
      </c>
    </row>
    <row r="85" spans="1:8" s="11" customFormat="1" ht="6" customHeight="1" thickBot="1" x14ac:dyDescent="0.3">
      <c r="C85" s="158"/>
    </row>
    <row r="86" spans="1:8" s="11" customFormat="1" ht="15.75" customHeight="1" thickBot="1" x14ac:dyDescent="0.3">
      <c r="A86" s="116" t="s">
        <v>40</v>
      </c>
      <c r="B86" s="116" t="s">
        <v>27</v>
      </c>
      <c r="C86" s="122" t="s">
        <v>28</v>
      </c>
      <c r="D86" s="123" t="s">
        <v>29</v>
      </c>
      <c r="E86" s="128" t="s">
        <v>30</v>
      </c>
      <c r="F86" s="118" t="s">
        <v>31</v>
      </c>
      <c r="H86" s="1"/>
    </row>
    <row r="87" spans="1:8" s="11" customFormat="1" ht="14.25" customHeight="1" x14ac:dyDescent="0.25">
      <c r="A87" s="18" t="s">
        <v>5</v>
      </c>
      <c r="B87" s="21"/>
      <c r="C87" s="156"/>
      <c r="D87" s="19"/>
      <c r="E87" s="196"/>
      <c r="F87" s="20">
        <f>SUM(F88:F92)</f>
        <v>0</v>
      </c>
    </row>
    <row r="88" spans="1:8" s="11" customFormat="1" ht="14.25" customHeight="1" x14ac:dyDescent="0.25">
      <c r="A88" s="12" t="s">
        <v>197</v>
      </c>
      <c r="B88" s="24"/>
      <c r="C88" s="31"/>
      <c r="D88" s="25"/>
      <c r="E88" s="196"/>
      <c r="F88" s="14">
        <f t="shared" ref="F88:F92" si="15">D88*E88</f>
        <v>0</v>
      </c>
    </row>
    <row r="89" spans="1:8" s="11" customFormat="1" ht="14.25" customHeight="1" x14ac:dyDescent="0.25">
      <c r="A89" s="75" t="s">
        <v>198</v>
      </c>
      <c r="B89" s="24"/>
      <c r="C89" s="31"/>
      <c r="D89" s="25"/>
      <c r="E89" s="196"/>
      <c r="F89" s="14">
        <f t="shared" si="15"/>
        <v>0</v>
      </c>
    </row>
    <row r="90" spans="1:8" s="11" customFormat="1" ht="14.25" customHeight="1" x14ac:dyDescent="0.25">
      <c r="A90" s="12" t="s">
        <v>41</v>
      </c>
      <c r="B90" s="24"/>
      <c r="C90" s="31"/>
      <c r="D90" s="25"/>
      <c r="E90" s="196"/>
      <c r="F90" s="14">
        <f t="shared" si="15"/>
        <v>0</v>
      </c>
    </row>
    <row r="91" spans="1:8" s="11" customFormat="1" ht="14.25" customHeight="1" x14ac:dyDescent="0.25">
      <c r="A91" s="12" t="s">
        <v>66</v>
      </c>
      <c r="B91" s="24"/>
      <c r="C91" s="31"/>
      <c r="D91" s="25"/>
      <c r="E91" s="196"/>
      <c r="F91" s="14">
        <f t="shared" si="15"/>
        <v>0</v>
      </c>
    </row>
    <row r="92" spans="1:8" s="11" customFormat="1" ht="14.25" customHeight="1" thickBot="1" x14ac:dyDescent="0.3">
      <c r="A92" s="260" t="s">
        <v>39</v>
      </c>
      <c r="B92" s="164"/>
      <c r="C92" s="157"/>
      <c r="D92" s="16"/>
      <c r="E92" s="198"/>
      <c r="F92" s="17">
        <f t="shared" si="15"/>
        <v>0</v>
      </c>
    </row>
    <row r="93" spans="1:8" s="11" customFormat="1" ht="6" customHeight="1" thickBot="1" x14ac:dyDescent="0.3">
      <c r="C93" s="158"/>
    </row>
    <row r="94" spans="1:8" s="11" customFormat="1" ht="15.75" customHeight="1" thickBot="1" x14ac:dyDescent="0.3">
      <c r="A94" s="116" t="s">
        <v>40</v>
      </c>
      <c r="B94" s="116" t="s">
        <v>27</v>
      </c>
      <c r="C94" s="122" t="s">
        <v>28</v>
      </c>
      <c r="D94" s="123" t="s">
        <v>29</v>
      </c>
      <c r="E94" s="128" t="s">
        <v>30</v>
      </c>
      <c r="F94" s="118" t="s">
        <v>31</v>
      </c>
      <c r="H94" s="1"/>
    </row>
    <row r="95" spans="1:8" s="11" customFormat="1" ht="14.25" customHeight="1" x14ac:dyDescent="0.25">
      <c r="A95" s="18" t="s">
        <v>6</v>
      </c>
      <c r="B95" s="21"/>
      <c r="C95" s="156"/>
      <c r="D95" s="19"/>
      <c r="E95" s="196"/>
      <c r="F95" s="20">
        <f>SUM(F96:F96)</f>
        <v>0</v>
      </c>
    </row>
    <row r="96" spans="1:8" s="11" customFormat="1" ht="14.25" customHeight="1" thickBot="1" x14ac:dyDescent="0.3">
      <c r="A96" s="77" t="s">
        <v>33</v>
      </c>
      <c r="B96" s="164"/>
      <c r="C96" s="157"/>
      <c r="D96" s="16"/>
      <c r="E96" s="198"/>
      <c r="F96" s="17">
        <f t="shared" ref="F96" si="16">D96*E96</f>
        <v>0</v>
      </c>
    </row>
    <row r="97" spans="1:8" s="11" customFormat="1" ht="6" customHeight="1" thickBot="1" x14ac:dyDescent="0.3">
      <c r="C97" s="158"/>
    </row>
    <row r="98" spans="1:8" s="11" customFormat="1" ht="15.75" customHeight="1" thickBot="1" x14ac:dyDescent="0.3">
      <c r="A98" s="116" t="s">
        <v>40</v>
      </c>
      <c r="B98" s="116" t="s">
        <v>27</v>
      </c>
      <c r="C98" s="122" t="s">
        <v>28</v>
      </c>
      <c r="D98" s="123" t="s">
        <v>29</v>
      </c>
      <c r="E98" s="128" t="s">
        <v>30</v>
      </c>
      <c r="F98" s="118" t="s">
        <v>31</v>
      </c>
      <c r="H98" s="1"/>
    </row>
    <row r="99" spans="1:8" s="11" customFormat="1" ht="14.25" customHeight="1" x14ac:dyDescent="0.25">
      <c r="A99" s="18" t="s">
        <v>7</v>
      </c>
      <c r="B99" s="21"/>
      <c r="C99" s="19"/>
      <c r="D99" s="19"/>
      <c r="E99" s="196"/>
      <c r="F99" s="20">
        <f t="shared" ref="F99" si="17">SUM(F100:F102)</f>
        <v>0</v>
      </c>
    </row>
    <row r="100" spans="1:8" s="11" customFormat="1" ht="14.25" customHeight="1" x14ac:dyDescent="0.25">
      <c r="A100" s="12" t="s">
        <v>200</v>
      </c>
      <c r="B100" s="24"/>
      <c r="C100" s="13"/>
      <c r="D100" s="13"/>
      <c r="E100" s="196"/>
      <c r="F100" s="14">
        <f t="shared" ref="F100:F102" si="18">D100*E100</f>
        <v>0</v>
      </c>
    </row>
    <row r="101" spans="1:8" s="11" customFormat="1" ht="14.25" customHeight="1" x14ac:dyDescent="0.25">
      <c r="A101" s="12" t="s">
        <v>199</v>
      </c>
      <c r="B101" s="24"/>
      <c r="C101" s="305"/>
      <c r="D101" s="305"/>
      <c r="E101" s="306"/>
      <c r="F101" s="14">
        <f t="shared" si="18"/>
        <v>0</v>
      </c>
    </row>
    <row r="102" spans="1:8" s="11" customFormat="1" ht="14.25" customHeight="1" thickBot="1" x14ac:dyDescent="0.3">
      <c r="A102" s="260" t="s">
        <v>39</v>
      </c>
      <c r="B102" s="164"/>
      <c r="C102" s="16"/>
      <c r="D102" s="16"/>
      <c r="E102" s="198"/>
      <c r="F102" s="17">
        <f t="shared" si="18"/>
        <v>0</v>
      </c>
    </row>
    <row r="103" spans="1:8" s="11" customFormat="1" ht="6" customHeight="1" thickBot="1" x14ac:dyDescent="0.3">
      <c r="C103" s="158"/>
    </row>
    <row r="104" spans="1:8" s="11" customFormat="1" ht="15.75" customHeight="1" thickBot="1" x14ac:dyDescent="0.3">
      <c r="A104" s="116" t="s">
        <v>40</v>
      </c>
      <c r="B104" s="116" t="s">
        <v>27</v>
      </c>
      <c r="C104" s="122" t="s">
        <v>28</v>
      </c>
      <c r="D104" s="123" t="s">
        <v>29</v>
      </c>
      <c r="E104" s="128" t="s">
        <v>30</v>
      </c>
      <c r="F104" s="118" t="s">
        <v>31</v>
      </c>
      <c r="H104" s="1"/>
    </row>
    <row r="105" spans="1:8" s="11" customFormat="1" ht="14.25" customHeight="1" x14ac:dyDescent="0.25">
      <c r="A105" s="18" t="s">
        <v>15</v>
      </c>
      <c r="B105" s="21"/>
      <c r="C105" s="156"/>
      <c r="D105" s="19"/>
      <c r="E105" s="196"/>
      <c r="F105" s="20">
        <f t="shared" ref="F105" si="19">SUM(F106:F107)</f>
        <v>0</v>
      </c>
    </row>
    <row r="106" spans="1:8" s="11" customFormat="1" ht="14.25" customHeight="1" x14ac:dyDescent="0.25">
      <c r="A106" s="12" t="s">
        <v>201</v>
      </c>
      <c r="B106" s="22"/>
      <c r="C106" s="31"/>
      <c r="D106" s="13"/>
      <c r="E106" s="196"/>
      <c r="F106" s="14">
        <f t="shared" ref="F106:F107" si="20">D106*E106</f>
        <v>0</v>
      </c>
    </row>
    <row r="107" spans="1:8" s="11" customFormat="1" ht="14.25" customHeight="1" thickBot="1" x14ac:dyDescent="0.3">
      <c r="A107" s="77" t="s">
        <v>68</v>
      </c>
      <c r="B107" s="164"/>
      <c r="C107" s="157"/>
      <c r="D107" s="16"/>
      <c r="E107" s="198"/>
      <c r="F107" s="17">
        <f t="shared" si="20"/>
        <v>0</v>
      </c>
    </row>
    <row r="108" spans="1:8" s="11" customFormat="1" ht="6" customHeight="1" thickBot="1" x14ac:dyDescent="0.3">
      <c r="C108" s="158"/>
    </row>
    <row r="109" spans="1:8" s="11" customFormat="1" ht="15.75" customHeight="1" thickBot="1" x14ac:dyDescent="0.3">
      <c r="A109" s="116" t="s">
        <v>40</v>
      </c>
      <c r="B109" s="116" t="s">
        <v>27</v>
      </c>
      <c r="C109" s="122" t="s">
        <v>28</v>
      </c>
      <c r="D109" s="123" t="s">
        <v>29</v>
      </c>
      <c r="E109" s="128" t="s">
        <v>30</v>
      </c>
      <c r="F109" s="118" t="s">
        <v>31</v>
      </c>
      <c r="H109" s="1"/>
    </row>
    <row r="110" spans="1:8" s="11" customFormat="1" ht="14.25" customHeight="1" x14ac:dyDescent="0.25">
      <c r="A110" s="18" t="s">
        <v>9</v>
      </c>
      <c r="B110" s="21"/>
      <c r="C110" s="156"/>
      <c r="D110" s="19"/>
      <c r="E110" s="196"/>
      <c r="F110" s="20">
        <f>SUM(F111:F111)</f>
        <v>0</v>
      </c>
    </row>
    <row r="111" spans="1:8" s="11" customFormat="1" ht="14.25" customHeight="1" thickBot="1" x14ac:dyDescent="0.3">
      <c r="A111" s="77" t="s">
        <v>33</v>
      </c>
      <c r="B111" s="164"/>
      <c r="C111" s="157"/>
      <c r="D111" s="16"/>
      <c r="E111" s="198"/>
      <c r="F111" s="17">
        <f t="shared" ref="F111" si="21">D111*E111</f>
        <v>0</v>
      </c>
    </row>
    <row r="112" spans="1:8" s="11" customFormat="1" ht="6" customHeight="1" thickBot="1" x14ac:dyDescent="0.3">
      <c r="C112" s="158"/>
    </row>
    <row r="113" spans="1:8" s="11" customFormat="1" ht="15.75" customHeight="1" thickBot="1" x14ac:dyDescent="0.3">
      <c r="A113" s="116" t="s">
        <v>40</v>
      </c>
      <c r="B113" s="116" t="s">
        <v>27</v>
      </c>
      <c r="C113" s="122" t="s">
        <v>28</v>
      </c>
      <c r="D113" s="123" t="s">
        <v>29</v>
      </c>
      <c r="E113" s="128" t="s">
        <v>30</v>
      </c>
      <c r="F113" s="118" t="s">
        <v>31</v>
      </c>
      <c r="H113" s="1"/>
    </row>
    <row r="114" spans="1:8" s="11" customFormat="1" ht="14.25" customHeight="1" x14ac:dyDescent="0.25">
      <c r="A114" s="18" t="s">
        <v>10</v>
      </c>
      <c r="B114" s="21"/>
      <c r="C114" s="156"/>
      <c r="D114" s="19"/>
      <c r="E114" s="196"/>
      <c r="F114" s="20">
        <f>SUM(F115:F115)</f>
        <v>0</v>
      </c>
    </row>
    <row r="115" spans="1:8" s="11" customFormat="1" ht="14.25" customHeight="1" thickBot="1" x14ac:dyDescent="0.3">
      <c r="A115" s="77" t="s">
        <v>33</v>
      </c>
      <c r="B115" s="164"/>
      <c r="C115" s="157"/>
      <c r="D115" s="16"/>
      <c r="E115" s="198"/>
      <c r="F115" s="17">
        <f t="shared" ref="F115" si="22">D115*E115</f>
        <v>0</v>
      </c>
    </row>
    <row r="116" spans="1:8" s="11" customFormat="1" ht="6" customHeight="1" thickBot="1" x14ac:dyDescent="0.3">
      <c r="C116" s="158"/>
    </row>
    <row r="117" spans="1:8" s="11" customFormat="1" ht="15.75" customHeight="1" thickBot="1" x14ac:dyDescent="0.3">
      <c r="A117" s="116" t="s">
        <v>40</v>
      </c>
      <c r="B117" s="116" t="s">
        <v>27</v>
      </c>
      <c r="C117" s="122" t="s">
        <v>28</v>
      </c>
      <c r="D117" s="123" t="s">
        <v>29</v>
      </c>
      <c r="E117" s="128" t="s">
        <v>30</v>
      </c>
      <c r="F117" s="118" t="s">
        <v>31</v>
      </c>
      <c r="H117" s="1"/>
    </row>
    <row r="118" spans="1:8" s="11" customFormat="1" ht="14.25" customHeight="1" x14ac:dyDescent="0.25">
      <c r="A118" s="18" t="s">
        <v>16</v>
      </c>
      <c r="B118" s="104"/>
      <c r="C118" s="156"/>
      <c r="D118" s="19"/>
      <c r="E118" s="196"/>
      <c r="F118" s="20">
        <f>SUM(F119:F119)</f>
        <v>0</v>
      </c>
    </row>
    <row r="119" spans="1:8" s="11" customFormat="1" ht="14.25" customHeight="1" thickBot="1" x14ac:dyDescent="0.3">
      <c r="A119" s="77" t="s">
        <v>33</v>
      </c>
      <c r="B119" s="164"/>
      <c r="C119" s="157"/>
      <c r="D119" s="16"/>
      <c r="E119" s="198"/>
      <c r="F119" s="17">
        <f t="shared" ref="F119" si="23">D119*E119</f>
        <v>0</v>
      </c>
    </row>
    <row r="120" spans="1:8" s="11" customFormat="1" ht="6" customHeight="1" thickBot="1" x14ac:dyDescent="0.3">
      <c r="C120" s="158"/>
    </row>
    <row r="121" spans="1:8" s="11" customFormat="1" ht="15.75" customHeight="1" thickBot="1" x14ac:dyDescent="0.3">
      <c r="A121" s="116" t="s">
        <v>40</v>
      </c>
      <c r="B121" s="116" t="s">
        <v>27</v>
      </c>
      <c r="C121" s="122" t="s">
        <v>28</v>
      </c>
      <c r="D121" s="123" t="s">
        <v>29</v>
      </c>
      <c r="E121" s="128" t="s">
        <v>30</v>
      </c>
      <c r="F121" s="118" t="s">
        <v>31</v>
      </c>
      <c r="H121" s="1"/>
    </row>
    <row r="122" spans="1:8" s="11" customFormat="1" ht="14.25" customHeight="1" x14ac:dyDescent="0.25">
      <c r="A122" s="18" t="s">
        <v>23</v>
      </c>
      <c r="B122" s="21"/>
      <c r="C122" s="156"/>
      <c r="D122" s="19"/>
      <c r="E122" s="196"/>
      <c r="F122" s="20">
        <f>F123-F126</f>
        <v>0</v>
      </c>
    </row>
    <row r="123" spans="1:8" s="11" customFormat="1" ht="14.25" customHeight="1" x14ac:dyDescent="0.25">
      <c r="A123" s="12" t="s">
        <v>205</v>
      </c>
      <c r="B123" s="22"/>
      <c r="C123" s="31"/>
      <c r="D123" s="13"/>
      <c r="E123" s="196"/>
      <c r="F123" s="14">
        <f t="shared" ref="F123:F125" si="24">D123*E123</f>
        <v>0</v>
      </c>
    </row>
    <row r="124" spans="1:8" s="11" customFormat="1" ht="14.25" customHeight="1" x14ac:dyDescent="0.25">
      <c r="A124" s="75" t="s">
        <v>206</v>
      </c>
      <c r="B124" s="22"/>
      <c r="C124" s="31"/>
      <c r="D124" s="71"/>
      <c r="E124" s="196"/>
      <c r="F124" s="14">
        <f t="shared" si="24"/>
        <v>0</v>
      </c>
    </row>
    <row r="125" spans="1:8" s="11" customFormat="1" ht="14.25" customHeight="1" x14ac:dyDescent="0.25">
      <c r="A125" s="75" t="s">
        <v>207</v>
      </c>
      <c r="B125" s="22"/>
      <c r="C125" s="31"/>
      <c r="D125" s="71"/>
      <c r="E125" s="196"/>
      <c r="F125" s="14">
        <f t="shared" si="24"/>
        <v>0</v>
      </c>
    </row>
    <row r="126" spans="1:8" s="11" customFormat="1" ht="14.25" customHeight="1" x14ac:dyDescent="0.25">
      <c r="A126" s="12" t="s">
        <v>159</v>
      </c>
      <c r="B126" s="163" t="s">
        <v>208</v>
      </c>
      <c r="C126" s="31"/>
      <c r="D126" s="13"/>
      <c r="E126" s="196"/>
      <c r="F126" s="14">
        <f>-(D126*E126)</f>
        <v>0</v>
      </c>
    </row>
    <row r="127" spans="1:8" s="11" customFormat="1" ht="14.25" customHeight="1" thickBot="1" x14ac:dyDescent="0.3">
      <c r="A127" s="260" t="s">
        <v>39</v>
      </c>
      <c r="B127" s="164"/>
      <c r="C127" s="157"/>
      <c r="D127" s="16"/>
      <c r="E127" s="198"/>
      <c r="F127" s="17">
        <f t="shared" ref="F127" si="25">D127*E127</f>
        <v>0</v>
      </c>
    </row>
    <row r="128" spans="1:8" s="11" customFormat="1" ht="6" customHeight="1" thickBot="1" x14ac:dyDescent="0.3">
      <c r="C128" s="158"/>
    </row>
    <row r="129" spans="1:8" s="11" customFormat="1" ht="15.75" customHeight="1" thickBot="1" x14ac:dyDescent="0.3">
      <c r="A129" s="116" t="s">
        <v>40</v>
      </c>
      <c r="B129" s="116" t="s">
        <v>27</v>
      </c>
      <c r="C129" s="122" t="s">
        <v>28</v>
      </c>
      <c r="D129" s="123" t="s">
        <v>29</v>
      </c>
      <c r="E129" s="128" t="s">
        <v>30</v>
      </c>
      <c r="F129" s="118" t="s">
        <v>31</v>
      </c>
      <c r="H129" s="1"/>
    </row>
    <row r="130" spans="1:8" s="11" customFormat="1" ht="14.25" customHeight="1" x14ac:dyDescent="0.25">
      <c r="A130" s="18" t="s">
        <v>24</v>
      </c>
      <c r="B130" s="21"/>
      <c r="C130" s="156"/>
      <c r="D130" s="19"/>
      <c r="E130" s="196"/>
      <c r="F130" s="20">
        <f>SUM(F131:F132)</f>
        <v>0</v>
      </c>
    </row>
    <row r="131" spans="1:8" s="11" customFormat="1" ht="14.25" customHeight="1" x14ac:dyDescent="0.25">
      <c r="A131" s="12" t="s">
        <v>33</v>
      </c>
      <c r="B131" s="24"/>
      <c r="C131" s="31"/>
      <c r="D131" s="25"/>
      <c r="E131" s="196"/>
      <c r="F131" s="14">
        <f t="shared" ref="F131:F132" si="26">D131*E131</f>
        <v>0</v>
      </c>
    </row>
    <row r="132" spans="1:8" s="11" customFormat="1" ht="14.25" customHeight="1" thickBot="1" x14ac:dyDescent="0.3">
      <c r="A132" s="15"/>
      <c r="B132" s="23"/>
      <c r="C132" s="157"/>
      <c r="D132" s="16"/>
      <c r="E132" s="198"/>
      <c r="F132" s="17">
        <f t="shared" si="26"/>
        <v>0</v>
      </c>
    </row>
    <row r="133" spans="1:8" s="11" customFormat="1" ht="6" customHeight="1" thickBot="1" x14ac:dyDescent="0.3">
      <c r="C133" s="158"/>
    </row>
    <row r="134" spans="1:8" s="11" customFormat="1" ht="15.75" customHeight="1" thickBot="1" x14ac:dyDescent="0.3">
      <c r="A134" s="116" t="s">
        <v>40</v>
      </c>
      <c r="B134" s="116" t="s">
        <v>27</v>
      </c>
      <c r="C134" s="122" t="s">
        <v>28</v>
      </c>
      <c r="D134" s="123" t="s">
        <v>29</v>
      </c>
      <c r="E134" s="128" t="s">
        <v>30</v>
      </c>
      <c r="F134" s="118" t="s">
        <v>31</v>
      </c>
      <c r="H134" s="1"/>
    </row>
    <row r="135" spans="1:8" s="11" customFormat="1" ht="14.25" customHeight="1" x14ac:dyDescent="0.25">
      <c r="A135" s="18" t="s">
        <v>17</v>
      </c>
      <c r="B135" s="21"/>
      <c r="C135" s="156"/>
      <c r="D135" s="19"/>
      <c r="E135" s="196"/>
      <c r="F135" s="20">
        <f>SUM(F136:F138)</f>
        <v>0</v>
      </c>
    </row>
    <row r="136" spans="1:8" s="11" customFormat="1" ht="14.25" customHeight="1" x14ac:dyDescent="0.25">
      <c r="A136" s="110" t="s">
        <v>67</v>
      </c>
      <c r="B136" s="24"/>
      <c r="C136" s="31"/>
      <c r="D136" s="25"/>
      <c r="E136" s="196"/>
      <c r="F136" s="14">
        <f t="shared" ref="F136:F138" si="27">D136*E136</f>
        <v>0</v>
      </c>
    </row>
    <row r="137" spans="1:8" s="11" customFormat="1" ht="14.25" customHeight="1" x14ac:dyDescent="0.25">
      <c r="A137" s="110" t="s">
        <v>69</v>
      </c>
      <c r="B137" s="24"/>
      <c r="C137" s="31"/>
      <c r="D137" s="25"/>
      <c r="E137" s="196"/>
      <c r="F137" s="14">
        <f t="shared" si="27"/>
        <v>0</v>
      </c>
    </row>
    <row r="138" spans="1:8" s="11" customFormat="1" ht="14.25" customHeight="1" thickBot="1" x14ac:dyDescent="0.3">
      <c r="A138" s="260" t="s">
        <v>39</v>
      </c>
      <c r="B138" s="164"/>
      <c r="C138" s="157"/>
      <c r="D138" s="16"/>
      <c r="E138" s="198"/>
      <c r="F138" s="17">
        <f t="shared" si="27"/>
        <v>0</v>
      </c>
    </row>
    <row r="139" spans="1:8" s="11" customFormat="1" ht="6" customHeight="1" thickBot="1" x14ac:dyDescent="0.3">
      <c r="C139" s="158"/>
    </row>
    <row r="140" spans="1:8" s="11" customFormat="1" ht="15.75" customHeight="1" thickBot="1" x14ac:dyDescent="0.3">
      <c r="A140" s="116" t="s">
        <v>40</v>
      </c>
      <c r="B140" s="116" t="s">
        <v>27</v>
      </c>
      <c r="C140" s="122" t="s">
        <v>28</v>
      </c>
      <c r="D140" s="123" t="s">
        <v>29</v>
      </c>
      <c r="E140" s="128" t="s">
        <v>30</v>
      </c>
      <c r="F140" s="118" t="s">
        <v>31</v>
      </c>
      <c r="H140" s="1"/>
    </row>
    <row r="141" spans="1:8" s="11" customFormat="1" ht="14.25" customHeight="1" x14ac:dyDescent="0.25">
      <c r="A141" s="18" t="s">
        <v>202</v>
      </c>
      <c r="B141" s="21"/>
      <c r="C141" s="156"/>
      <c r="D141" s="19"/>
      <c r="E141" s="196"/>
      <c r="F141" s="20">
        <f>SUM(F144:F144)</f>
        <v>0</v>
      </c>
    </row>
    <row r="142" spans="1:8" s="11" customFormat="1" ht="14.25" customHeight="1" x14ac:dyDescent="0.25">
      <c r="A142" s="12" t="s">
        <v>204</v>
      </c>
      <c r="B142" s="24"/>
      <c r="C142" s="31"/>
      <c r="D142" s="25"/>
      <c r="E142" s="196"/>
      <c r="F142" s="14">
        <f t="shared" ref="F142:F144" si="28">D142*E142</f>
        <v>0</v>
      </c>
    </row>
    <row r="143" spans="1:8" s="11" customFormat="1" ht="14.25" customHeight="1" x14ac:dyDescent="0.25">
      <c r="A143" s="12" t="s">
        <v>203</v>
      </c>
      <c r="B143" s="24"/>
      <c r="C143" s="31"/>
      <c r="D143" s="25"/>
      <c r="E143" s="196"/>
      <c r="F143" s="14">
        <f t="shared" si="28"/>
        <v>0</v>
      </c>
    </row>
    <row r="144" spans="1:8" s="11" customFormat="1" ht="14.25" customHeight="1" thickBot="1" x14ac:dyDescent="0.3">
      <c r="A144" s="260" t="s">
        <v>39</v>
      </c>
      <c r="B144" s="164"/>
      <c r="C144" s="157"/>
      <c r="D144" s="16"/>
      <c r="E144" s="198"/>
      <c r="F144" s="17">
        <f t="shared" si="28"/>
        <v>0</v>
      </c>
    </row>
    <row r="145" spans="3:3" x14ac:dyDescent="0.2">
      <c r="C145" s="47"/>
    </row>
    <row r="146" spans="3:3" x14ac:dyDescent="0.2">
      <c r="C146" s="47"/>
    </row>
    <row r="147" spans="3:3" x14ac:dyDescent="0.2">
      <c r="C147" s="47"/>
    </row>
    <row r="148" spans="3:3" x14ac:dyDescent="0.2">
      <c r="C148" s="47"/>
    </row>
    <row r="149" spans="3:3" x14ac:dyDescent="0.2">
      <c r="C149" s="47"/>
    </row>
    <row r="150" spans="3:3" x14ac:dyDescent="0.2">
      <c r="C150" s="47"/>
    </row>
    <row r="151" spans="3:3" x14ac:dyDescent="0.2">
      <c r="C151" s="47"/>
    </row>
    <row r="152" spans="3:3" x14ac:dyDescent="0.2">
      <c r="C152" s="47"/>
    </row>
    <row r="153" spans="3:3" x14ac:dyDescent="0.2">
      <c r="C153" s="47"/>
    </row>
    <row r="154" spans="3:3" x14ac:dyDescent="0.2">
      <c r="C154" s="47"/>
    </row>
    <row r="155" spans="3:3" x14ac:dyDescent="0.2">
      <c r="C155" s="47"/>
    </row>
    <row r="156" spans="3:3" x14ac:dyDescent="0.2">
      <c r="C156" s="47"/>
    </row>
    <row r="157" spans="3:3" x14ac:dyDescent="0.2">
      <c r="C157" s="47"/>
    </row>
    <row r="158" spans="3:3" x14ac:dyDescent="0.2">
      <c r="C158" s="47"/>
    </row>
    <row r="159" spans="3:3" x14ac:dyDescent="0.2">
      <c r="C159" s="47"/>
    </row>
    <row r="160" spans="3:3" x14ac:dyDescent="0.2">
      <c r="C160" s="47"/>
    </row>
    <row r="161" spans="3:3" x14ac:dyDescent="0.2">
      <c r="C161" s="47"/>
    </row>
    <row r="162" spans="3:3" x14ac:dyDescent="0.2">
      <c r="C162" s="47"/>
    </row>
    <row r="163" spans="3:3" x14ac:dyDescent="0.2">
      <c r="C163" s="47"/>
    </row>
    <row r="164" spans="3:3" x14ac:dyDescent="0.2">
      <c r="C164" s="47"/>
    </row>
    <row r="165" spans="3:3" x14ac:dyDescent="0.2">
      <c r="C165" s="47"/>
    </row>
    <row r="166" spans="3:3" x14ac:dyDescent="0.2">
      <c r="C166" s="47"/>
    </row>
    <row r="167" spans="3:3" x14ac:dyDescent="0.2">
      <c r="C167" s="47"/>
    </row>
    <row r="168" spans="3:3" x14ac:dyDescent="0.2">
      <c r="C168" s="47"/>
    </row>
    <row r="169" spans="3:3" x14ac:dyDescent="0.2">
      <c r="C169" s="47"/>
    </row>
    <row r="170" spans="3:3" x14ac:dyDescent="0.2">
      <c r="C170" s="47"/>
    </row>
    <row r="171" spans="3:3" x14ac:dyDescent="0.2">
      <c r="C171" s="47"/>
    </row>
    <row r="172" spans="3:3" x14ac:dyDescent="0.2">
      <c r="C172" s="47"/>
    </row>
    <row r="173" spans="3:3" x14ac:dyDescent="0.2">
      <c r="C173" s="47"/>
    </row>
    <row r="174" spans="3:3" x14ac:dyDescent="0.2">
      <c r="C174" s="47"/>
    </row>
    <row r="175" spans="3:3" x14ac:dyDescent="0.2">
      <c r="C175" s="47"/>
    </row>
    <row r="176" spans="3:3" x14ac:dyDescent="0.2">
      <c r="C176" s="47"/>
    </row>
    <row r="177" spans="3:3" x14ac:dyDescent="0.2">
      <c r="C177" s="47"/>
    </row>
    <row r="178" spans="3:3" x14ac:dyDescent="0.2">
      <c r="C178" s="47"/>
    </row>
  </sheetData>
  <pageMargins left="0.70866141732283472" right="0.70866141732283472" top="0.74803149606299213" bottom="0.74803149606299213" header="0.31496062992125984" footer="0.31496062992125984"/>
  <pageSetup paperSize="9" scale="89" fitToHeight="3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02"/>
  <sheetViews>
    <sheetView zoomScale="85" zoomScaleNormal="85" workbookViewId="0">
      <selection activeCell="D42" sqref="D42"/>
    </sheetView>
  </sheetViews>
  <sheetFormatPr baseColWidth="10" defaultColWidth="11.42578125" defaultRowHeight="12.75" x14ac:dyDescent="0.2"/>
  <cols>
    <col min="1" max="1" width="45.85546875" style="10" customWidth="1"/>
    <col min="2" max="2" width="9.5703125" style="10" bestFit="1" customWidth="1"/>
    <col min="3" max="12" width="11.42578125" style="10" customWidth="1"/>
    <col min="13" max="13" width="4.28515625" style="10" customWidth="1"/>
    <col min="14" max="16384" width="11.42578125" style="10"/>
  </cols>
  <sheetData>
    <row r="1" spans="1:14" s="1" customFormat="1" ht="20.100000000000001" customHeight="1" x14ac:dyDescent="0.25">
      <c r="A1" s="7" t="str">
        <f>'1_CARE prev. année1'!A1</f>
        <v>Neuillé-Pont-Pierre</v>
      </c>
      <c r="B1" s="7"/>
      <c r="K1" s="8" t="str">
        <f>'1_CARE prev. année1'!D1</f>
        <v>Nom du candidat :</v>
      </c>
      <c r="L1" s="28" t="str">
        <f>'1_CARE prev. année1'!E1</f>
        <v>_________</v>
      </c>
      <c r="M1" s="8"/>
      <c r="N1" s="8"/>
    </row>
    <row r="2" spans="1:14" s="1" customFormat="1" ht="20.100000000000001" customHeight="1" x14ac:dyDescent="0.25">
      <c r="A2" s="7" t="str">
        <f>'1_CARE prev. année1'!A2</f>
        <v>Service de l'Eau Potable</v>
      </c>
      <c r="B2" s="7"/>
      <c r="K2" s="8" t="str">
        <f>'1_CARE prev. année1'!D2</f>
        <v xml:space="preserve">Date de l'offre : </v>
      </c>
      <c r="L2" s="155">
        <f>'1_CARE prev. année1'!E2</f>
        <v>46199</v>
      </c>
      <c r="M2" s="8"/>
      <c r="N2" s="8"/>
    </row>
    <row r="3" spans="1:14" s="1" customFormat="1" ht="8.4499999999999993" customHeight="1" x14ac:dyDescent="0.25"/>
    <row r="4" spans="1:14" s="1" customFormat="1" ht="20.100000000000001" customHeight="1" x14ac:dyDescent="0.25">
      <c r="A4" s="324" t="s">
        <v>129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8"/>
      <c r="N4" s="8"/>
    </row>
    <row r="5" spans="1:14" s="1" customFormat="1" ht="20.100000000000001" customHeight="1" x14ac:dyDescent="0.25">
      <c r="A5" s="325" t="s">
        <v>99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8"/>
      <c r="N5" s="8"/>
    </row>
    <row r="6" spans="1:14" s="1" customFormat="1" ht="8.4499999999999993" customHeight="1" thickBot="1" x14ac:dyDescent="0.3"/>
    <row r="7" spans="1:14" s="11" customFormat="1" ht="15.75" thickBot="1" x14ac:dyDescent="0.3">
      <c r="A7" s="133" t="s">
        <v>92</v>
      </c>
      <c r="B7" s="132" t="s">
        <v>93</v>
      </c>
      <c r="C7" s="122">
        <v>2027</v>
      </c>
      <c r="D7" s="123">
        <v>2028</v>
      </c>
      <c r="E7" s="123">
        <f t="shared" ref="E7" si="0">D7+1</f>
        <v>2029</v>
      </c>
      <c r="F7" s="123">
        <f t="shared" ref="F7" si="1">E7+1</f>
        <v>2030</v>
      </c>
      <c r="G7" s="123">
        <f t="shared" ref="G7" si="2">F7+1</f>
        <v>2031</v>
      </c>
      <c r="H7" s="123">
        <f t="shared" ref="H7" si="3">G7+1</f>
        <v>2032</v>
      </c>
      <c r="I7" s="123">
        <f t="shared" ref="I7" si="4">H7+1</f>
        <v>2033</v>
      </c>
      <c r="J7" s="123">
        <f t="shared" ref="J7" si="5">I7+1</f>
        <v>2034</v>
      </c>
      <c r="K7" s="123">
        <f t="shared" ref="K7" si="6">J7+1</f>
        <v>2035</v>
      </c>
      <c r="L7" s="124">
        <f t="shared" ref="L7" si="7">K7+1</f>
        <v>2036</v>
      </c>
      <c r="M7" s="8"/>
      <c r="N7" s="8"/>
    </row>
    <row r="8" spans="1:14" s="11" customFormat="1" ht="14.25" customHeight="1" x14ac:dyDescent="0.25">
      <c r="A8" s="74" t="s">
        <v>81</v>
      </c>
      <c r="B8" s="68"/>
      <c r="C8" s="69"/>
      <c r="D8" s="46"/>
      <c r="E8" s="46"/>
      <c r="F8" s="46"/>
      <c r="G8" s="46"/>
      <c r="H8" s="46"/>
      <c r="I8" s="46"/>
      <c r="J8" s="46"/>
      <c r="K8" s="46"/>
      <c r="L8" s="166"/>
      <c r="M8" s="8"/>
      <c r="N8" s="8"/>
    </row>
    <row r="9" spans="1:14" s="11" customFormat="1" ht="14.25" customHeight="1" x14ac:dyDescent="0.25">
      <c r="A9" s="111" t="s">
        <v>210</v>
      </c>
      <c r="B9" s="70"/>
      <c r="C9" s="44"/>
      <c r="D9" s="103"/>
      <c r="E9" s="103"/>
      <c r="F9" s="103"/>
      <c r="G9" s="103"/>
      <c r="H9" s="103"/>
      <c r="I9" s="103"/>
      <c r="J9" s="103"/>
      <c r="K9" s="103"/>
      <c r="L9" s="171"/>
      <c r="M9" s="8"/>
      <c r="N9" s="8"/>
    </row>
    <row r="10" spans="1:14" s="11" customFormat="1" ht="14.25" customHeight="1" x14ac:dyDescent="0.25">
      <c r="A10" s="111" t="s">
        <v>209</v>
      </c>
      <c r="B10" s="70"/>
      <c r="C10" s="44"/>
      <c r="D10" s="103"/>
      <c r="E10" s="103"/>
      <c r="F10" s="103"/>
      <c r="G10" s="103"/>
      <c r="H10" s="103"/>
      <c r="I10" s="103"/>
      <c r="J10" s="103"/>
      <c r="K10" s="103"/>
      <c r="L10" s="171"/>
      <c r="M10" s="8"/>
      <c r="N10" s="8"/>
    </row>
    <row r="11" spans="1:14" s="11" customFormat="1" ht="13.9" customHeight="1" x14ac:dyDescent="0.25">
      <c r="A11" s="75" t="s">
        <v>211</v>
      </c>
      <c r="B11" s="70"/>
      <c r="C11" s="44"/>
      <c r="D11" s="71"/>
      <c r="E11" s="71"/>
      <c r="F11" s="71"/>
      <c r="G11" s="71"/>
      <c r="H11" s="71"/>
      <c r="I11" s="71"/>
      <c r="J11" s="71"/>
      <c r="K11" s="40"/>
      <c r="L11" s="170"/>
      <c r="M11" s="8"/>
      <c r="N11" s="8"/>
    </row>
    <row r="12" spans="1:14" s="11" customFormat="1" ht="14.25" customHeight="1" x14ac:dyDescent="0.25">
      <c r="A12" s="261" t="s">
        <v>46</v>
      </c>
      <c r="B12" s="70"/>
      <c r="C12" s="44"/>
      <c r="D12" s="71"/>
      <c r="E12" s="71"/>
      <c r="F12" s="71"/>
      <c r="G12" s="71"/>
      <c r="H12" s="71"/>
      <c r="I12" s="71"/>
      <c r="J12" s="71"/>
      <c r="K12" s="40"/>
      <c r="L12" s="170"/>
      <c r="M12" s="8"/>
      <c r="N12" s="8"/>
    </row>
    <row r="13" spans="1:14" s="11" customFormat="1" ht="14.25" customHeight="1" x14ac:dyDescent="0.25">
      <c r="A13" s="76" t="s">
        <v>84</v>
      </c>
      <c r="B13" s="73"/>
      <c r="C13" s="44"/>
      <c r="D13" s="71"/>
      <c r="E13" s="71"/>
      <c r="F13" s="71"/>
      <c r="G13" s="71"/>
      <c r="H13" s="71"/>
      <c r="I13" s="71"/>
      <c r="J13" s="71"/>
      <c r="K13" s="40"/>
      <c r="L13" s="170"/>
      <c r="M13" s="8"/>
      <c r="N13" s="8"/>
    </row>
    <row r="14" spans="1:14" s="11" customFormat="1" ht="14.25" customHeight="1" x14ac:dyDescent="0.25">
      <c r="A14" s="75" t="s">
        <v>212</v>
      </c>
      <c r="B14" s="73"/>
      <c r="C14" s="44"/>
      <c r="D14" s="71"/>
      <c r="E14" s="71"/>
      <c r="F14" s="71"/>
      <c r="G14" s="71"/>
      <c r="H14" s="71"/>
      <c r="I14" s="71"/>
      <c r="J14" s="71"/>
      <c r="K14" s="40"/>
      <c r="L14" s="170"/>
      <c r="M14" s="8"/>
      <c r="N14" s="8"/>
    </row>
    <row r="15" spans="1:14" s="11" customFormat="1" ht="14.25" customHeight="1" x14ac:dyDescent="0.25">
      <c r="A15" s="261" t="s">
        <v>46</v>
      </c>
      <c r="B15" s="73"/>
      <c r="C15" s="44"/>
      <c r="D15" s="71"/>
      <c r="E15" s="71"/>
      <c r="F15" s="71"/>
      <c r="G15" s="71"/>
      <c r="H15" s="71"/>
      <c r="I15" s="71"/>
      <c r="J15" s="71"/>
      <c r="K15" s="40"/>
      <c r="L15" s="170"/>
      <c r="M15" s="8"/>
      <c r="N15" s="8"/>
    </row>
    <row r="16" spans="1:14" s="11" customFormat="1" ht="14.25" customHeight="1" x14ac:dyDescent="0.25">
      <c r="A16" s="76" t="s">
        <v>85</v>
      </c>
      <c r="B16" s="73"/>
      <c r="C16" s="44"/>
      <c r="D16" s="71"/>
      <c r="E16" s="71"/>
      <c r="F16" s="71"/>
      <c r="G16" s="71"/>
      <c r="H16" s="71"/>
      <c r="I16" s="71"/>
      <c r="J16" s="71"/>
      <c r="K16" s="40"/>
      <c r="L16" s="170"/>
      <c r="M16" s="8"/>
      <c r="N16" s="8"/>
    </row>
    <row r="17" spans="1:14" s="11" customFormat="1" ht="14.25" customHeight="1" x14ac:dyDescent="0.25">
      <c r="A17" s="75" t="s">
        <v>217</v>
      </c>
      <c r="B17" s="73"/>
      <c r="C17" s="44"/>
      <c r="D17" s="71"/>
      <c r="E17" s="71"/>
      <c r="F17" s="71"/>
      <c r="G17" s="71"/>
      <c r="H17" s="71"/>
      <c r="I17" s="71"/>
      <c r="J17" s="71"/>
      <c r="K17" s="40"/>
      <c r="L17" s="170"/>
      <c r="M17" s="8"/>
      <c r="N17" s="8"/>
    </row>
    <row r="18" spans="1:14" s="11" customFormat="1" ht="14.25" customHeight="1" thickBot="1" x14ac:dyDescent="0.3">
      <c r="A18" s="77" t="s">
        <v>213</v>
      </c>
      <c r="B18" s="308"/>
      <c r="C18" s="309"/>
      <c r="D18" s="16"/>
      <c r="E18" s="16"/>
      <c r="F18" s="16"/>
      <c r="G18" s="16"/>
      <c r="H18" s="16"/>
      <c r="I18" s="16"/>
      <c r="J18" s="16"/>
      <c r="K18" s="259"/>
      <c r="L18" s="310"/>
      <c r="M18" s="8"/>
      <c r="N18" s="8"/>
    </row>
    <row r="19" spans="1:14" s="11" customFormat="1" ht="14.25" customHeight="1" thickBot="1" x14ac:dyDescent="0.3">
      <c r="A19" s="307" t="s">
        <v>46</v>
      </c>
      <c r="B19" s="23"/>
      <c r="C19" s="45"/>
      <c r="D19" s="259"/>
      <c r="E19" s="259"/>
      <c r="F19" s="259"/>
      <c r="G19" s="259"/>
      <c r="H19" s="259"/>
      <c r="I19" s="259"/>
      <c r="J19" s="259"/>
      <c r="K19" s="259"/>
      <c r="L19" s="259"/>
      <c r="M19" s="8"/>
      <c r="N19" s="8"/>
    </row>
    <row r="20" spans="1:14" ht="15.75" thickBot="1" x14ac:dyDescent="0.25">
      <c r="M20" s="8"/>
      <c r="N20" s="8"/>
    </row>
    <row r="21" spans="1:14" s="11" customFormat="1" ht="15.75" thickBot="1" x14ac:dyDescent="0.3">
      <c r="A21" s="132" t="s">
        <v>94</v>
      </c>
      <c r="B21" s="132" t="s">
        <v>93</v>
      </c>
      <c r="C21" s="122">
        <f>C7</f>
        <v>2027</v>
      </c>
      <c r="D21" s="123">
        <f t="shared" ref="D21:L21" si="8">D7</f>
        <v>2028</v>
      </c>
      <c r="E21" s="123">
        <f t="shared" si="8"/>
        <v>2029</v>
      </c>
      <c r="F21" s="123">
        <f t="shared" si="8"/>
        <v>2030</v>
      </c>
      <c r="G21" s="123">
        <f t="shared" si="8"/>
        <v>2031</v>
      </c>
      <c r="H21" s="123">
        <f t="shared" si="8"/>
        <v>2032</v>
      </c>
      <c r="I21" s="123">
        <f t="shared" si="8"/>
        <v>2033</v>
      </c>
      <c r="J21" s="123">
        <f t="shared" si="8"/>
        <v>2034</v>
      </c>
      <c r="K21" s="123">
        <f t="shared" si="8"/>
        <v>2035</v>
      </c>
      <c r="L21" s="124">
        <f t="shared" si="8"/>
        <v>2036</v>
      </c>
      <c r="M21" s="8"/>
      <c r="N21" s="118" t="s">
        <v>144</v>
      </c>
    </row>
    <row r="22" spans="1:14" s="11" customFormat="1" ht="14.25" customHeight="1" x14ac:dyDescent="0.25">
      <c r="A22" s="41" t="s">
        <v>81</v>
      </c>
      <c r="B22" s="38"/>
      <c r="C22" s="42"/>
      <c r="D22" s="40"/>
      <c r="E22" s="40"/>
      <c r="F22" s="40"/>
      <c r="G22" s="40"/>
      <c r="H22" s="40"/>
      <c r="I22" s="40"/>
      <c r="J22" s="40"/>
      <c r="K22" s="40"/>
      <c r="L22" s="170"/>
      <c r="M22" s="8"/>
      <c r="N22" s="8"/>
    </row>
    <row r="23" spans="1:14" s="11" customFormat="1" ht="14.25" customHeight="1" x14ac:dyDescent="0.25">
      <c r="A23" s="75" t="s">
        <v>82</v>
      </c>
      <c r="B23" s="38"/>
      <c r="C23" s="167"/>
      <c r="D23" s="71"/>
      <c r="E23" s="71"/>
      <c r="F23" s="71"/>
      <c r="G23" s="71"/>
      <c r="H23" s="71"/>
      <c r="I23" s="71"/>
      <c r="J23" s="71"/>
      <c r="K23" s="71"/>
      <c r="L23" s="72"/>
      <c r="M23" s="8"/>
      <c r="N23" s="8"/>
    </row>
    <row r="24" spans="1:14" s="11" customFormat="1" ht="14.25" customHeight="1" x14ac:dyDescent="0.25">
      <c r="A24" s="75" t="s">
        <v>90</v>
      </c>
      <c r="B24" s="38"/>
      <c r="C24" s="167"/>
      <c r="D24" s="71"/>
      <c r="E24" s="71"/>
      <c r="F24" s="71"/>
      <c r="G24" s="71"/>
      <c r="H24" s="71"/>
      <c r="I24" s="71"/>
      <c r="J24" s="71"/>
      <c r="K24" s="71"/>
      <c r="L24" s="72"/>
      <c r="M24" s="8"/>
      <c r="N24" s="8"/>
    </row>
    <row r="25" spans="1:14" s="11" customFormat="1" ht="14.25" customHeight="1" x14ac:dyDescent="0.25">
      <c r="A25" s="75" t="s">
        <v>91</v>
      </c>
      <c r="B25" s="38"/>
      <c r="C25" s="167"/>
      <c r="D25" s="71"/>
      <c r="E25" s="71"/>
      <c r="F25" s="71"/>
      <c r="G25" s="71"/>
      <c r="H25" s="71"/>
      <c r="I25" s="71"/>
      <c r="J25" s="71"/>
      <c r="K25" s="71"/>
      <c r="L25" s="72"/>
      <c r="M25" s="8"/>
      <c r="N25" s="8"/>
    </row>
    <row r="26" spans="1:14" s="11" customFormat="1" ht="14.25" customHeight="1" x14ac:dyDescent="0.25">
      <c r="A26" s="261" t="s">
        <v>46</v>
      </c>
      <c r="B26" s="38"/>
      <c r="C26" s="167"/>
      <c r="D26" s="71"/>
      <c r="E26" s="71"/>
      <c r="F26" s="71"/>
      <c r="G26" s="71"/>
      <c r="H26" s="71"/>
      <c r="I26" s="71"/>
      <c r="J26" s="71"/>
      <c r="K26" s="71"/>
      <c r="L26" s="72"/>
      <c r="M26" s="8"/>
      <c r="N26" s="8"/>
    </row>
    <row r="27" spans="1:14" s="11" customFormat="1" ht="14.25" customHeight="1" x14ac:dyDescent="0.25">
      <c r="A27" s="39" t="s">
        <v>86</v>
      </c>
      <c r="B27" s="38"/>
      <c r="C27" s="167">
        <f t="shared" ref="C27:F27" si="9">SUM(C22:C26)</f>
        <v>0</v>
      </c>
      <c r="D27" s="71">
        <f t="shared" si="9"/>
        <v>0</v>
      </c>
      <c r="E27" s="71">
        <f t="shared" si="9"/>
        <v>0</v>
      </c>
      <c r="F27" s="71">
        <f t="shared" si="9"/>
        <v>0</v>
      </c>
      <c r="G27" s="71">
        <f t="shared" ref="G27:L27" si="10">SUM(G22:G26)</f>
        <v>0</v>
      </c>
      <c r="H27" s="71">
        <f t="shared" si="10"/>
        <v>0</v>
      </c>
      <c r="I27" s="71">
        <f t="shared" si="10"/>
        <v>0</v>
      </c>
      <c r="J27" s="71">
        <f t="shared" si="10"/>
        <v>0</v>
      </c>
      <c r="K27" s="71">
        <f t="shared" si="10"/>
        <v>0</v>
      </c>
      <c r="L27" s="72">
        <f t="shared" si="10"/>
        <v>0</v>
      </c>
      <c r="M27" s="8"/>
      <c r="N27" s="8"/>
    </row>
    <row r="28" spans="1:14" s="11" customFormat="1" ht="14.25" customHeight="1" x14ac:dyDescent="0.25">
      <c r="A28" s="76" t="s">
        <v>84</v>
      </c>
      <c r="B28" s="38"/>
      <c r="C28" s="167"/>
      <c r="D28" s="71"/>
      <c r="E28" s="71"/>
      <c r="F28" s="71"/>
      <c r="G28" s="71"/>
      <c r="H28" s="71"/>
      <c r="I28" s="71"/>
      <c r="J28" s="71"/>
      <c r="K28" s="71"/>
      <c r="L28" s="72"/>
      <c r="M28" s="8"/>
      <c r="N28" s="8"/>
    </row>
    <row r="29" spans="1:14" s="11" customFormat="1" ht="14.25" customHeight="1" x14ac:dyDescent="0.25">
      <c r="A29" s="75" t="s">
        <v>177</v>
      </c>
      <c r="B29" s="38"/>
      <c r="C29" s="167"/>
      <c r="D29" s="71"/>
      <c r="E29" s="71"/>
      <c r="F29" s="71"/>
      <c r="G29" s="71"/>
      <c r="H29" s="71"/>
      <c r="I29" s="71"/>
      <c r="J29" s="71"/>
      <c r="K29" s="71"/>
      <c r="L29" s="72"/>
      <c r="M29" s="8"/>
      <c r="N29" s="8"/>
    </row>
    <row r="30" spans="1:14" s="11" customFormat="1" ht="14.25" customHeight="1" x14ac:dyDescent="0.25">
      <c r="A30" s="75" t="s">
        <v>126</v>
      </c>
      <c r="B30" s="38"/>
      <c r="C30" s="167"/>
      <c r="D30" s="71"/>
      <c r="E30" s="71"/>
      <c r="F30" s="71"/>
      <c r="G30" s="71"/>
      <c r="H30" s="71"/>
      <c r="I30" s="71"/>
      <c r="J30" s="71"/>
      <c r="K30" s="71"/>
      <c r="L30" s="72"/>
      <c r="M30" s="8"/>
      <c r="N30" s="8"/>
    </row>
    <row r="31" spans="1:14" s="11" customFormat="1" ht="14.25" customHeight="1" x14ac:dyDescent="0.25">
      <c r="A31" s="261" t="s">
        <v>46</v>
      </c>
      <c r="B31" s="38"/>
      <c r="C31" s="167"/>
      <c r="D31" s="71"/>
      <c r="E31" s="71"/>
      <c r="F31" s="71"/>
      <c r="G31" s="71"/>
      <c r="H31" s="71"/>
      <c r="I31" s="71"/>
      <c r="J31" s="71"/>
      <c r="K31" s="71"/>
      <c r="L31" s="72"/>
      <c r="M31" s="8"/>
      <c r="N31" s="8"/>
    </row>
    <row r="32" spans="1:14" s="11" customFormat="1" ht="14.25" customHeight="1" x14ac:dyDescent="0.25">
      <c r="A32" s="39" t="s">
        <v>87</v>
      </c>
      <c r="B32" s="38"/>
      <c r="C32" s="167">
        <f>SUM(C28:C31)</f>
        <v>0</v>
      </c>
      <c r="D32" s="71">
        <f t="shared" ref="D32:F32" si="11">SUM(D28:D31)</f>
        <v>0</v>
      </c>
      <c r="E32" s="71">
        <f t="shared" si="11"/>
        <v>0</v>
      </c>
      <c r="F32" s="71">
        <f t="shared" si="11"/>
        <v>0</v>
      </c>
      <c r="G32" s="71">
        <f t="shared" ref="G32:L32" si="12">SUM(G28:G31)</f>
        <v>0</v>
      </c>
      <c r="H32" s="71">
        <f t="shared" si="12"/>
        <v>0</v>
      </c>
      <c r="I32" s="71">
        <f t="shared" si="12"/>
        <v>0</v>
      </c>
      <c r="J32" s="71">
        <f t="shared" si="12"/>
        <v>0</v>
      </c>
      <c r="K32" s="71">
        <f t="shared" si="12"/>
        <v>0</v>
      </c>
      <c r="L32" s="72">
        <f t="shared" si="12"/>
        <v>0</v>
      </c>
      <c r="M32" s="8"/>
      <c r="N32" s="8"/>
    </row>
    <row r="33" spans="1:14" s="11" customFormat="1" ht="14.25" customHeight="1" x14ac:dyDescent="0.25">
      <c r="A33" s="76" t="s">
        <v>85</v>
      </c>
      <c r="B33" s="38"/>
      <c r="C33" s="167"/>
      <c r="D33" s="71"/>
      <c r="E33" s="71"/>
      <c r="F33" s="71"/>
      <c r="G33" s="71"/>
      <c r="H33" s="71"/>
      <c r="I33" s="71"/>
      <c r="J33" s="71"/>
      <c r="K33" s="71"/>
      <c r="L33" s="72"/>
      <c r="M33" s="8"/>
      <c r="N33" s="8"/>
    </row>
    <row r="34" spans="1:14" s="11" customFormat="1" ht="14.25" customHeight="1" x14ac:dyDescent="0.25">
      <c r="A34" s="75" t="s">
        <v>173</v>
      </c>
      <c r="B34" s="38"/>
      <c r="C34" s="167"/>
      <c r="D34" s="71"/>
      <c r="E34" s="71"/>
      <c r="F34" s="71"/>
      <c r="G34" s="71"/>
      <c r="H34" s="71"/>
      <c r="I34" s="71"/>
      <c r="J34" s="71"/>
      <c r="K34" s="71"/>
      <c r="L34" s="72"/>
      <c r="M34" s="8"/>
      <c r="N34" s="8"/>
    </row>
    <row r="35" spans="1:14" s="11" customFormat="1" ht="14.25" customHeight="1" x14ac:dyDescent="0.25">
      <c r="A35" s="75" t="s">
        <v>172</v>
      </c>
      <c r="B35" s="38"/>
      <c r="C35" s="167"/>
      <c r="D35" s="71"/>
      <c r="E35" s="71"/>
      <c r="F35" s="71"/>
      <c r="G35" s="71"/>
      <c r="H35" s="71"/>
      <c r="I35" s="71"/>
      <c r="J35" s="71"/>
      <c r="K35" s="71"/>
      <c r="L35" s="72"/>
      <c r="M35" s="8"/>
      <c r="N35" s="8"/>
    </row>
    <row r="36" spans="1:14" s="11" customFormat="1" ht="14.25" customHeight="1" x14ac:dyDescent="0.25">
      <c r="A36" s="261" t="s">
        <v>46</v>
      </c>
      <c r="B36" s="38"/>
      <c r="C36" s="167"/>
      <c r="D36" s="71"/>
      <c r="E36" s="71"/>
      <c r="F36" s="71"/>
      <c r="G36" s="71"/>
      <c r="H36" s="71"/>
      <c r="I36" s="71"/>
      <c r="J36" s="71"/>
      <c r="K36" s="71"/>
      <c r="L36" s="72"/>
      <c r="M36" s="8"/>
      <c r="N36" s="8"/>
    </row>
    <row r="37" spans="1:14" s="11" customFormat="1" ht="14.25" customHeight="1" thickBot="1" x14ac:dyDescent="0.3">
      <c r="A37" s="39" t="s">
        <v>88</v>
      </c>
      <c r="B37" s="38"/>
      <c r="C37" s="167">
        <f>SUM(C33:C36)</f>
        <v>0</v>
      </c>
      <c r="D37" s="71">
        <f t="shared" ref="D37" si="13">SUM(D33:D36)</f>
        <v>0</v>
      </c>
      <c r="E37" s="71">
        <f t="shared" ref="E37:F37" si="14">SUM(E33:E36)</f>
        <v>0</v>
      </c>
      <c r="F37" s="71">
        <f t="shared" si="14"/>
        <v>0</v>
      </c>
      <c r="G37" s="71">
        <f t="shared" ref="G37:L37" si="15">SUM(G33:G36)</f>
        <v>0</v>
      </c>
      <c r="H37" s="71">
        <f t="shared" si="15"/>
        <v>0</v>
      </c>
      <c r="I37" s="71">
        <f t="shared" si="15"/>
        <v>0</v>
      </c>
      <c r="J37" s="71">
        <f t="shared" si="15"/>
        <v>0</v>
      </c>
      <c r="K37" s="71">
        <f t="shared" si="15"/>
        <v>0</v>
      </c>
      <c r="L37" s="72">
        <f t="shared" si="15"/>
        <v>0</v>
      </c>
      <c r="M37" s="8"/>
      <c r="N37" s="8"/>
    </row>
    <row r="38" spans="1:14" s="37" customFormat="1" ht="15.75" thickBot="1" x14ac:dyDescent="0.3">
      <c r="A38" s="43" t="s">
        <v>95</v>
      </c>
      <c r="B38" s="23"/>
      <c r="C38" s="168">
        <f>C27+C32+C37</f>
        <v>0</v>
      </c>
      <c r="D38" s="16">
        <f t="shared" ref="D38" si="16">D27+D32+D37</f>
        <v>0</v>
      </c>
      <c r="E38" s="16">
        <f t="shared" ref="E38:F38" si="17">E27+E32+E37</f>
        <v>0</v>
      </c>
      <c r="F38" s="16">
        <f t="shared" si="17"/>
        <v>0</v>
      </c>
      <c r="G38" s="16">
        <f t="shared" ref="G38:L38" si="18">G27+G32+G37</f>
        <v>0</v>
      </c>
      <c r="H38" s="16">
        <f t="shared" si="18"/>
        <v>0</v>
      </c>
      <c r="I38" s="16">
        <f t="shared" si="18"/>
        <v>0</v>
      </c>
      <c r="J38" s="16">
        <f t="shared" si="18"/>
        <v>0</v>
      </c>
      <c r="K38" s="16">
        <f t="shared" si="18"/>
        <v>0</v>
      </c>
      <c r="L38" s="169">
        <f t="shared" si="18"/>
        <v>0</v>
      </c>
      <c r="M38" s="8"/>
      <c r="N38" s="83">
        <f>SUM(C38:L38)</f>
        <v>0</v>
      </c>
    </row>
    <row r="39" spans="1:14" ht="15.75" thickBot="1" x14ac:dyDescent="0.25">
      <c r="M39" s="8"/>
    </row>
    <row r="40" spans="1:14" s="11" customFormat="1" ht="15.75" thickBot="1" x14ac:dyDescent="0.3">
      <c r="A40" s="132" t="s">
        <v>96</v>
      </c>
      <c r="B40" s="172" t="s">
        <v>93</v>
      </c>
      <c r="C40" s="122">
        <f>C7</f>
        <v>2027</v>
      </c>
      <c r="D40" s="123">
        <f t="shared" ref="D40:L40" si="19">D7</f>
        <v>2028</v>
      </c>
      <c r="E40" s="123">
        <f t="shared" si="19"/>
        <v>2029</v>
      </c>
      <c r="F40" s="123">
        <f t="shared" si="19"/>
        <v>2030</v>
      </c>
      <c r="G40" s="123">
        <f t="shared" si="19"/>
        <v>2031</v>
      </c>
      <c r="H40" s="123">
        <f t="shared" si="19"/>
        <v>2032</v>
      </c>
      <c r="I40" s="123">
        <f t="shared" si="19"/>
        <v>2033</v>
      </c>
      <c r="J40" s="123">
        <f t="shared" si="19"/>
        <v>2034</v>
      </c>
      <c r="K40" s="123">
        <f t="shared" si="19"/>
        <v>2035</v>
      </c>
      <c r="L40" s="124">
        <f t="shared" si="19"/>
        <v>2036</v>
      </c>
      <c r="M40" s="8"/>
      <c r="N40" s="10"/>
    </row>
    <row r="41" spans="1:14" s="11" customFormat="1" ht="14.25" customHeight="1" x14ac:dyDescent="0.25">
      <c r="A41" s="75" t="str">
        <f>'1_CARE prev. année1'!B21</f>
        <v>Personnel</v>
      </c>
      <c r="B41" s="38"/>
      <c r="C41" s="167"/>
      <c r="D41" s="71"/>
      <c r="E41" s="71"/>
      <c r="F41" s="71"/>
      <c r="G41" s="71"/>
      <c r="H41" s="71"/>
      <c r="I41" s="71"/>
      <c r="J41" s="71"/>
      <c r="K41" s="71"/>
      <c r="L41" s="72"/>
      <c r="M41" s="8"/>
      <c r="N41" s="8"/>
    </row>
    <row r="42" spans="1:14" s="11" customFormat="1" ht="14.25" customHeight="1" x14ac:dyDescent="0.25">
      <c r="A42" s="75" t="str">
        <f>'1_CARE prev. année1'!B22</f>
        <v>Energie électrique</v>
      </c>
      <c r="B42" s="38"/>
      <c r="C42" s="167"/>
      <c r="D42" s="71"/>
      <c r="E42" s="71"/>
      <c r="F42" s="71"/>
      <c r="G42" s="71"/>
      <c r="H42" s="71"/>
      <c r="I42" s="71"/>
      <c r="J42" s="71"/>
      <c r="K42" s="71"/>
      <c r="L42" s="72"/>
      <c r="M42" s="8"/>
      <c r="N42" s="8"/>
    </row>
    <row r="43" spans="1:14" s="11" customFormat="1" ht="14.25" customHeight="1" x14ac:dyDescent="0.25">
      <c r="A43" s="75" t="str">
        <f>'1_CARE prev. année1'!B23</f>
        <v>Achats d'eau</v>
      </c>
      <c r="B43" s="38"/>
      <c r="C43" s="167"/>
      <c r="D43" s="71"/>
      <c r="E43" s="71"/>
      <c r="F43" s="71"/>
      <c r="G43" s="71"/>
      <c r="H43" s="71"/>
      <c r="I43" s="71"/>
      <c r="J43" s="71"/>
      <c r="K43" s="71"/>
      <c r="L43" s="72"/>
      <c r="M43" s="8"/>
      <c r="N43" s="8"/>
    </row>
    <row r="44" spans="1:14" s="11" customFormat="1" ht="14.25" customHeight="1" x14ac:dyDescent="0.25">
      <c r="A44" s="75" t="str">
        <f>'1_CARE prev. année1'!B24</f>
        <v>Produits de traitement</v>
      </c>
      <c r="B44" s="38"/>
      <c r="C44" s="167"/>
      <c r="D44" s="71"/>
      <c r="E44" s="71"/>
      <c r="F44" s="71"/>
      <c r="G44" s="71"/>
      <c r="H44" s="71"/>
      <c r="I44" s="71"/>
      <c r="J44" s="71"/>
      <c r="K44" s="71"/>
      <c r="L44" s="72"/>
      <c r="M44" s="8"/>
      <c r="N44" s="8"/>
    </row>
    <row r="45" spans="1:14" s="11" customFormat="1" ht="14.25" customHeight="1" x14ac:dyDescent="0.25">
      <c r="A45" s="75" t="str">
        <f>'1_CARE prev. année1'!B25</f>
        <v>Analyses</v>
      </c>
      <c r="B45" s="38"/>
      <c r="C45" s="167"/>
      <c r="D45" s="71"/>
      <c r="E45" s="71"/>
      <c r="F45" s="71"/>
      <c r="G45" s="71"/>
      <c r="H45" s="71"/>
      <c r="I45" s="71"/>
      <c r="J45" s="71"/>
      <c r="K45" s="71"/>
      <c r="L45" s="72"/>
      <c r="M45" s="8"/>
      <c r="N45" s="8"/>
    </row>
    <row r="46" spans="1:14" s="11" customFormat="1" ht="14.25" customHeight="1" x14ac:dyDescent="0.25">
      <c r="A46" s="75" t="str">
        <f>'1_CARE prev. année1'!B26</f>
        <v>Sous traitance</v>
      </c>
      <c r="B46" s="38"/>
      <c r="C46" s="167"/>
      <c r="D46" s="71"/>
      <c r="E46" s="71"/>
      <c r="F46" s="71"/>
      <c r="G46" s="71"/>
      <c r="H46" s="71"/>
      <c r="I46" s="71"/>
      <c r="J46" s="71"/>
      <c r="K46" s="71"/>
      <c r="L46" s="72"/>
      <c r="M46" s="8"/>
      <c r="N46" s="8"/>
    </row>
    <row r="47" spans="1:14" s="11" customFormat="1" ht="14.25" customHeight="1" x14ac:dyDescent="0.25">
      <c r="A47" s="75" t="str">
        <f>'1_CARE prev. année1'!B27</f>
        <v>Matières et fournitures</v>
      </c>
      <c r="B47" s="38"/>
      <c r="C47" s="167"/>
      <c r="D47" s="71"/>
      <c r="E47" s="71"/>
      <c r="F47" s="71"/>
      <c r="G47" s="71"/>
      <c r="H47" s="71"/>
      <c r="I47" s="71"/>
      <c r="J47" s="71"/>
      <c r="K47" s="71"/>
      <c r="L47" s="72"/>
      <c r="M47" s="8"/>
      <c r="N47" s="8"/>
    </row>
    <row r="48" spans="1:14" s="11" customFormat="1" ht="14.25" customHeight="1" x14ac:dyDescent="0.25">
      <c r="A48" s="75" t="str">
        <f>'1_CARE prev. année1'!B28</f>
        <v>Impôts, taxes</v>
      </c>
      <c r="B48" s="38"/>
      <c r="C48" s="167"/>
      <c r="D48" s="71"/>
      <c r="E48" s="71"/>
      <c r="F48" s="71"/>
      <c r="G48" s="71"/>
      <c r="H48" s="71"/>
      <c r="I48" s="71"/>
      <c r="J48" s="71"/>
      <c r="K48" s="71"/>
      <c r="L48" s="72"/>
      <c r="M48" s="8"/>
      <c r="N48" s="8"/>
    </row>
    <row r="49" spans="1:14" s="11" customFormat="1" ht="14.25" customHeight="1" x14ac:dyDescent="0.25">
      <c r="A49" s="75" t="str">
        <f>'1_CARE prev. année1'!B29</f>
        <v>Télécom, poste et télégestion</v>
      </c>
      <c r="B49" s="38"/>
      <c r="C49" s="167"/>
      <c r="D49" s="71"/>
      <c r="E49" s="71"/>
      <c r="F49" s="71"/>
      <c r="G49" s="71"/>
      <c r="H49" s="71"/>
      <c r="I49" s="71"/>
      <c r="J49" s="71"/>
      <c r="K49" s="71"/>
      <c r="L49" s="72"/>
      <c r="M49" s="8"/>
      <c r="N49" s="8"/>
    </row>
    <row r="50" spans="1:14" s="11" customFormat="1" ht="14.25" customHeight="1" x14ac:dyDescent="0.25">
      <c r="A50" s="75" t="str">
        <f>'1_CARE prev. année1'!B30</f>
        <v>Engins et véhicules</v>
      </c>
      <c r="B50" s="38"/>
      <c r="C50" s="167"/>
      <c r="D50" s="71"/>
      <c r="E50" s="71"/>
      <c r="F50" s="71"/>
      <c r="G50" s="71"/>
      <c r="H50" s="71"/>
      <c r="I50" s="71"/>
      <c r="J50" s="71"/>
      <c r="K50" s="71"/>
      <c r="L50" s="72"/>
      <c r="M50" s="8"/>
      <c r="N50" s="8"/>
    </row>
    <row r="51" spans="1:14" s="11" customFormat="1" ht="14.25" customHeight="1" x14ac:dyDescent="0.25">
      <c r="A51" s="75" t="str">
        <f>'1_CARE prev. année1'!B31</f>
        <v>Informatique</v>
      </c>
      <c r="B51" s="38"/>
      <c r="C51" s="167"/>
      <c r="D51" s="71"/>
      <c r="E51" s="71"/>
      <c r="F51" s="71"/>
      <c r="G51" s="71"/>
      <c r="H51" s="71"/>
      <c r="I51" s="71"/>
      <c r="J51" s="71"/>
      <c r="K51" s="71"/>
      <c r="L51" s="72"/>
      <c r="M51" s="8"/>
      <c r="N51" s="8"/>
    </row>
    <row r="52" spans="1:14" s="11" customFormat="1" ht="14.25" customHeight="1" x14ac:dyDescent="0.25">
      <c r="A52" s="75" t="str">
        <f>'1_CARE prev. année1'!B32</f>
        <v>Assurances</v>
      </c>
      <c r="B52" s="38"/>
      <c r="C52" s="167"/>
      <c r="D52" s="71"/>
      <c r="E52" s="71"/>
      <c r="F52" s="71"/>
      <c r="G52" s="71"/>
      <c r="H52" s="71"/>
      <c r="I52" s="71"/>
      <c r="J52" s="71"/>
      <c r="K52" s="71"/>
      <c r="L52" s="72"/>
      <c r="M52" s="8"/>
      <c r="N52" s="8"/>
    </row>
    <row r="53" spans="1:14" s="11" customFormat="1" ht="14.25" customHeight="1" x14ac:dyDescent="0.25">
      <c r="A53" s="75" t="str">
        <f>'1_CARE prev. année1'!B33</f>
        <v>Locaux</v>
      </c>
      <c r="B53" s="38"/>
      <c r="C53" s="167"/>
      <c r="D53" s="71"/>
      <c r="E53" s="71"/>
      <c r="F53" s="71"/>
      <c r="G53" s="71"/>
      <c r="H53" s="71"/>
      <c r="I53" s="71"/>
      <c r="J53" s="71"/>
      <c r="K53" s="71"/>
      <c r="L53" s="72"/>
      <c r="M53" s="8"/>
      <c r="N53" s="8"/>
    </row>
    <row r="54" spans="1:14" s="11" customFormat="1" ht="14.25" customHeight="1" x14ac:dyDescent="0.25">
      <c r="A54" s="75" t="str">
        <f>'1_CARE prev. année1'!B34</f>
        <v>Services centraux et recherche (R&amp;D)</v>
      </c>
      <c r="B54" s="38"/>
      <c r="C54" s="167"/>
      <c r="D54" s="71"/>
      <c r="E54" s="71"/>
      <c r="F54" s="71"/>
      <c r="G54" s="71"/>
      <c r="H54" s="71"/>
      <c r="I54" s="71"/>
      <c r="J54" s="71"/>
      <c r="K54" s="71"/>
      <c r="L54" s="72"/>
      <c r="M54" s="8"/>
      <c r="N54" s="8"/>
    </row>
    <row r="55" spans="1:14" s="11" customFormat="1" ht="14.25" customHeight="1" x14ac:dyDescent="0.25">
      <c r="A55" s="75" t="str">
        <f>'1_CARE prev. année1'!B35</f>
        <v>Garantie de renouvellement</v>
      </c>
      <c r="B55" s="38"/>
      <c r="C55" s="167"/>
      <c r="D55" s="71"/>
      <c r="E55" s="71"/>
      <c r="F55" s="71"/>
      <c r="G55" s="71"/>
      <c r="H55" s="71"/>
      <c r="I55" s="71"/>
      <c r="J55" s="71"/>
      <c r="K55" s="71"/>
      <c r="L55" s="72"/>
      <c r="M55" s="8"/>
      <c r="N55" s="8"/>
    </row>
    <row r="56" spans="1:14" s="11" customFormat="1" ht="14.25" customHeight="1" x14ac:dyDescent="0.25">
      <c r="A56" s="75" t="str">
        <f>'1_CARE prev. année1'!B36</f>
        <v>Programme de renouvellement</v>
      </c>
      <c r="B56" s="38"/>
      <c r="C56" s="167"/>
      <c r="D56" s="71"/>
      <c r="E56" s="71"/>
      <c r="F56" s="71"/>
      <c r="G56" s="71"/>
      <c r="H56" s="71"/>
      <c r="I56" s="71"/>
      <c r="J56" s="71"/>
      <c r="K56" s="71"/>
      <c r="L56" s="72"/>
      <c r="M56" s="8"/>
      <c r="N56" s="8"/>
    </row>
    <row r="57" spans="1:14" s="11" customFormat="1" ht="14.25" customHeight="1" x14ac:dyDescent="0.25">
      <c r="A57" s="75" t="str">
        <f>'1_CARE prev. année1'!B37</f>
        <v>Fonds de renouvellement</v>
      </c>
      <c r="B57" s="38"/>
      <c r="C57" s="167"/>
      <c r="D57" s="71"/>
      <c r="E57" s="71"/>
      <c r="F57" s="71"/>
      <c r="G57" s="71"/>
      <c r="H57" s="71"/>
      <c r="I57" s="71"/>
      <c r="J57" s="71"/>
      <c r="K57" s="71"/>
      <c r="L57" s="72"/>
      <c r="M57" s="8"/>
      <c r="N57" s="8"/>
    </row>
    <row r="58" spans="1:14" s="11" customFormat="1" ht="14.25" customHeight="1" x14ac:dyDescent="0.25">
      <c r="A58" s="75" t="str">
        <f>'1_CARE prev. année1'!B38</f>
        <v>Charges relatives aux investissements contractuels (hors biens du concessionnaire)</v>
      </c>
      <c r="B58" s="38" t="s">
        <v>98</v>
      </c>
      <c r="C58" s="167"/>
      <c r="D58" s="71"/>
      <c r="E58" s="71"/>
      <c r="F58" s="71"/>
      <c r="G58" s="71"/>
      <c r="H58" s="71"/>
      <c r="I58" s="71"/>
      <c r="J58" s="71"/>
      <c r="K58" s="71"/>
      <c r="L58" s="72"/>
      <c r="M58" s="8"/>
      <c r="N58" s="8"/>
    </row>
    <row r="59" spans="1:14" s="11" customFormat="1" ht="14.25" customHeight="1" x14ac:dyDescent="0.25">
      <c r="A59" s="75" t="str">
        <f>'1_CARE prev. année1'!B39</f>
        <v>Charges relatives aux investissements domaine privé</v>
      </c>
      <c r="B59" s="38"/>
      <c r="C59" s="167"/>
      <c r="D59" s="71"/>
      <c r="E59" s="71"/>
      <c r="F59" s="71"/>
      <c r="G59" s="71"/>
      <c r="H59" s="71"/>
      <c r="I59" s="71"/>
      <c r="J59" s="71"/>
      <c r="K59" s="71"/>
      <c r="L59" s="72"/>
      <c r="M59" s="8"/>
      <c r="N59" s="8"/>
    </row>
    <row r="60" spans="1:14" s="11" customFormat="1" ht="14.25" customHeight="1" x14ac:dyDescent="0.25">
      <c r="A60" s="75" t="str">
        <f>'1_CARE prev. année1'!B40</f>
        <v>Créances irrécouvrables et contentieux</v>
      </c>
      <c r="B60" s="38"/>
      <c r="C60" s="167"/>
      <c r="D60" s="71"/>
      <c r="E60" s="71"/>
      <c r="F60" s="71"/>
      <c r="G60" s="71"/>
      <c r="H60" s="71"/>
      <c r="I60" s="71"/>
      <c r="J60" s="71"/>
      <c r="K60" s="71"/>
      <c r="L60" s="72"/>
      <c r="M60" s="8"/>
      <c r="N60" s="8"/>
    </row>
    <row r="61" spans="1:14" s="11" customFormat="1" ht="14.25" customHeight="1" thickBot="1" x14ac:dyDescent="0.3">
      <c r="A61" s="75" t="str">
        <f>'1_CARE prev. année1'!B41</f>
        <v>Autres charges, études, améliorations</v>
      </c>
      <c r="B61" s="38"/>
      <c r="C61" s="167"/>
      <c r="D61" s="71"/>
      <c r="E61" s="71"/>
      <c r="F61" s="71"/>
      <c r="G61" s="71"/>
      <c r="H61" s="71"/>
      <c r="I61" s="71"/>
      <c r="J61" s="71"/>
      <c r="K61" s="71"/>
      <c r="L61" s="72"/>
      <c r="M61" s="8"/>
      <c r="N61" s="8"/>
    </row>
    <row r="62" spans="1:14" s="37" customFormat="1" ht="15.75" thickBot="1" x14ac:dyDescent="0.3">
      <c r="A62" s="43" t="s">
        <v>95</v>
      </c>
      <c r="B62" s="23"/>
      <c r="C62" s="168">
        <f>SUM(C41:C61)</f>
        <v>0</v>
      </c>
      <c r="D62" s="16">
        <f t="shared" ref="D62:F62" si="20">SUM(D41:D61)</f>
        <v>0</v>
      </c>
      <c r="E62" s="16">
        <f t="shared" si="20"/>
        <v>0</v>
      </c>
      <c r="F62" s="16">
        <f t="shared" si="20"/>
        <v>0</v>
      </c>
      <c r="G62" s="16">
        <f t="shared" ref="G62:L62" si="21">SUM(G41:G61)</f>
        <v>0</v>
      </c>
      <c r="H62" s="16">
        <f t="shared" si="21"/>
        <v>0</v>
      </c>
      <c r="I62" s="16">
        <f t="shared" si="21"/>
        <v>0</v>
      </c>
      <c r="J62" s="16">
        <f t="shared" si="21"/>
        <v>0</v>
      </c>
      <c r="K62" s="16">
        <f t="shared" si="21"/>
        <v>0</v>
      </c>
      <c r="L62" s="169">
        <f t="shared" si="21"/>
        <v>0</v>
      </c>
      <c r="M62" s="8"/>
      <c r="N62" s="83">
        <f>SUM(C62:L62)</f>
        <v>0</v>
      </c>
    </row>
    <row r="63" spans="1:14" ht="15.75" thickBot="1" x14ac:dyDescent="0.25">
      <c r="M63" s="8"/>
    </row>
    <row r="64" spans="1:14" s="11" customFormat="1" ht="15.75" customHeight="1" thickBot="1" x14ac:dyDescent="0.3">
      <c r="A64" s="132" t="s">
        <v>97</v>
      </c>
      <c r="B64" s="132"/>
      <c r="C64" s="129">
        <f>C38-C62</f>
        <v>0</v>
      </c>
      <c r="D64" s="130">
        <f t="shared" ref="D64:F64" si="22">D38-D62</f>
        <v>0</v>
      </c>
      <c r="E64" s="130">
        <f t="shared" si="22"/>
        <v>0</v>
      </c>
      <c r="F64" s="130">
        <f t="shared" si="22"/>
        <v>0</v>
      </c>
      <c r="G64" s="130">
        <f t="shared" ref="G64:L64" si="23">G38-G62</f>
        <v>0</v>
      </c>
      <c r="H64" s="130">
        <f t="shared" si="23"/>
        <v>0</v>
      </c>
      <c r="I64" s="130">
        <f t="shared" si="23"/>
        <v>0</v>
      </c>
      <c r="J64" s="130">
        <f t="shared" si="23"/>
        <v>0</v>
      </c>
      <c r="K64" s="130">
        <f t="shared" si="23"/>
        <v>0</v>
      </c>
      <c r="L64" s="130">
        <f t="shared" si="23"/>
        <v>0</v>
      </c>
      <c r="M64" s="8"/>
      <c r="N64" s="131">
        <f>SUM(C64:L64)</f>
        <v>0</v>
      </c>
    </row>
    <row r="65" spans="13:13" ht="15" x14ac:dyDescent="0.2">
      <c r="M65" s="8"/>
    </row>
    <row r="66" spans="13:13" ht="15" x14ac:dyDescent="0.2">
      <c r="M66" s="8"/>
    </row>
    <row r="67" spans="13:13" ht="15" x14ac:dyDescent="0.2">
      <c r="M67" s="8"/>
    </row>
    <row r="68" spans="13:13" ht="15" x14ac:dyDescent="0.2">
      <c r="M68" s="8"/>
    </row>
    <row r="69" spans="13:13" ht="15" x14ac:dyDescent="0.2">
      <c r="M69" s="8"/>
    </row>
    <row r="70" spans="13:13" ht="15" x14ac:dyDescent="0.2">
      <c r="M70" s="8"/>
    </row>
    <row r="71" spans="13:13" ht="15" x14ac:dyDescent="0.2">
      <c r="M71" s="8"/>
    </row>
    <row r="72" spans="13:13" ht="15" x14ac:dyDescent="0.2">
      <c r="M72" s="8"/>
    </row>
    <row r="73" spans="13:13" ht="15" x14ac:dyDescent="0.2">
      <c r="M73" s="8"/>
    </row>
    <row r="74" spans="13:13" ht="15" x14ac:dyDescent="0.2">
      <c r="M74" s="8"/>
    </row>
    <row r="75" spans="13:13" ht="15" x14ac:dyDescent="0.2">
      <c r="M75" s="8"/>
    </row>
    <row r="76" spans="13:13" ht="15" x14ac:dyDescent="0.2">
      <c r="M76" s="8"/>
    </row>
    <row r="77" spans="13:13" ht="15" x14ac:dyDescent="0.2">
      <c r="M77" s="8"/>
    </row>
    <row r="78" spans="13:13" ht="15" x14ac:dyDescent="0.2">
      <c r="M78" s="8"/>
    </row>
    <row r="79" spans="13:13" ht="15" x14ac:dyDescent="0.2">
      <c r="M79" s="8"/>
    </row>
    <row r="80" spans="13:13" ht="15" x14ac:dyDescent="0.2">
      <c r="M80" s="8"/>
    </row>
    <row r="81" spans="13:13" ht="15" x14ac:dyDescent="0.2">
      <c r="M81" s="8"/>
    </row>
    <row r="82" spans="13:13" ht="15" x14ac:dyDescent="0.2">
      <c r="M82" s="8"/>
    </row>
    <row r="83" spans="13:13" ht="15" x14ac:dyDescent="0.2">
      <c r="M83" s="8"/>
    </row>
    <row r="84" spans="13:13" ht="15" x14ac:dyDescent="0.2">
      <c r="M84" s="8"/>
    </row>
    <row r="85" spans="13:13" ht="15" x14ac:dyDescent="0.2">
      <c r="M85" s="8"/>
    </row>
    <row r="86" spans="13:13" ht="15" x14ac:dyDescent="0.2">
      <c r="M86" s="8"/>
    </row>
    <row r="87" spans="13:13" ht="15" x14ac:dyDescent="0.2">
      <c r="M87" s="8"/>
    </row>
    <row r="88" spans="13:13" ht="15" x14ac:dyDescent="0.2">
      <c r="M88" s="8"/>
    </row>
    <row r="89" spans="13:13" ht="15" x14ac:dyDescent="0.2">
      <c r="M89" s="8"/>
    </row>
    <row r="90" spans="13:13" ht="15" x14ac:dyDescent="0.2">
      <c r="M90" s="8"/>
    </row>
    <row r="91" spans="13:13" ht="15" x14ac:dyDescent="0.2">
      <c r="M91" s="8"/>
    </row>
    <row r="92" spans="13:13" ht="15" x14ac:dyDescent="0.2">
      <c r="M92" s="8"/>
    </row>
    <row r="93" spans="13:13" ht="15" x14ac:dyDescent="0.2">
      <c r="M93" s="8"/>
    </row>
    <row r="94" spans="13:13" ht="15" x14ac:dyDescent="0.2">
      <c r="M94" s="8"/>
    </row>
    <row r="95" spans="13:13" ht="15" x14ac:dyDescent="0.2">
      <c r="M95" s="8"/>
    </row>
    <row r="96" spans="13:13" ht="15" x14ac:dyDescent="0.2">
      <c r="M96" s="8"/>
    </row>
    <row r="97" spans="13:13" ht="15" x14ac:dyDescent="0.2">
      <c r="M97" s="8"/>
    </row>
    <row r="98" spans="13:13" ht="15" x14ac:dyDescent="0.2">
      <c r="M98" s="8"/>
    </row>
    <row r="99" spans="13:13" ht="15" x14ac:dyDescent="0.2">
      <c r="M99" s="8"/>
    </row>
    <row r="100" spans="13:13" ht="15" x14ac:dyDescent="0.2">
      <c r="M100" s="8"/>
    </row>
    <row r="101" spans="13:13" ht="15" x14ac:dyDescent="0.2">
      <c r="M101" s="8"/>
    </row>
    <row r="102" spans="13:13" ht="15" x14ac:dyDescent="0.2">
      <c r="M102" s="8"/>
    </row>
  </sheetData>
  <mergeCells count="2">
    <mergeCell ref="A4:L4"/>
    <mergeCell ref="A5:L5"/>
  </mergeCells>
  <pageMargins left="0.70866141732283472" right="0.70866141732283472" top="0.35433070866141736" bottom="0.35433070866141736" header="0.31496062992125984" footer="0.31496062992125984"/>
  <pageSetup paperSize="9" scale="52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3"/>
  <sheetViews>
    <sheetView zoomScale="70" zoomScaleNormal="70" workbookViewId="0">
      <pane ySplit="7" topLeftCell="A8" activePane="bottomLeft" state="frozen"/>
      <selection pane="bottomLeft" activeCell="C25" sqref="C25"/>
    </sheetView>
  </sheetViews>
  <sheetFormatPr baseColWidth="10" defaultColWidth="11.42578125" defaultRowHeight="12.75" x14ac:dyDescent="0.2"/>
  <cols>
    <col min="1" max="1" width="36.85546875" style="88" customWidth="1"/>
    <col min="2" max="2" width="52.5703125" style="88" customWidth="1"/>
    <col min="3" max="3" width="39.28515625" style="10" customWidth="1"/>
    <col min="4" max="4" width="11.7109375" style="91" bestFit="1" customWidth="1"/>
    <col min="5" max="5" width="12.140625" style="10" bestFit="1" customWidth="1"/>
    <col min="6" max="6" width="10.5703125" style="10" customWidth="1"/>
    <col min="7" max="9" width="10.5703125" style="47" customWidth="1"/>
    <col min="10" max="20" width="10.5703125" style="10" customWidth="1"/>
    <col min="21" max="16384" width="11.42578125" style="10"/>
  </cols>
  <sheetData>
    <row r="1" spans="1:23" s="1" customFormat="1" ht="20.100000000000001" customHeight="1" x14ac:dyDescent="0.25">
      <c r="A1" s="86" t="str">
        <f>'1_CARE prev. année1'!A1</f>
        <v>Neuillé-Pont-Pierre</v>
      </c>
      <c r="B1" s="86"/>
      <c r="C1" s="84"/>
      <c r="D1" s="89"/>
      <c r="G1" s="28"/>
      <c r="H1" s="28"/>
      <c r="I1" s="28"/>
      <c r="S1" s="8" t="s">
        <v>11</v>
      </c>
      <c r="T1" s="28" t="str">
        <f>'1_CARE prev. année1'!E1</f>
        <v>_________</v>
      </c>
      <c r="U1" s="8"/>
      <c r="V1" s="8"/>
      <c r="W1" s="8"/>
    </row>
    <row r="2" spans="1:23" s="1" customFormat="1" ht="20.100000000000001" customHeight="1" x14ac:dyDescent="0.25">
      <c r="A2" s="86" t="str">
        <f>'1_CARE prev. année1'!A2</f>
        <v>Service de l'Eau Potable</v>
      </c>
      <c r="B2" s="86"/>
      <c r="C2" s="84"/>
      <c r="D2" s="89"/>
      <c r="G2" s="28"/>
      <c r="H2" s="28"/>
      <c r="I2" s="28"/>
      <c r="S2" s="8" t="s">
        <v>22</v>
      </c>
      <c r="T2" s="242">
        <f>'1_CARE prev. année1'!E2</f>
        <v>46199</v>
      </c>
      <c r="U2" s="8"/>
      <c r="V2" s="8"/>
      <c r="W2" s="8"/>
    </row>
    <row r="3" spans="1:23" s="1" customFormat="1" ht="8.4499999999999993" customHeight="1" x14ac:dyDescent="0.25">
      <c r="A3" s="87"/>
      <c r="B3" s="87"/>
      <c r="C3" s="84"/>
      <c r="D3" s="89"/>
    </row>
    <row r="4" spans="1:23" s="1" customFormat="1" ht="20.100000000000001" customHeight="1" x14ac:dyDescent="0.25">
      <c r="A4" s="7" t="s">
        <v>100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8"/>
      <c r="V4" s="8"/>
      <c r="W4" s="8"/>
    </row>
    <row r="5" spans="1:23" s="1" customFormat="1" ht="20.100000000000001" customHeight="1" x14ac:dyDescent="0.25">
      <c r="A5" s="29" t="s">
        <v>99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8"/>
      <c r="U5" s="8"/>
      <c r="V5" s="8"/>
      <c r="W5" s="8"/>
    </row>
    <row r="6" spans="1:23" s="1" customFormat="1" ht="15.75" thickBot="1" x14ac:dyDescent="0.3">
      <c r="A6" s="87"/>
      <c r="B6" s="87"/>
      <c r="C6" s="84"/>
      <c r="D6" s="89"/>
    </row>
    <row r="7" spans="1:23" s="11" customFormat="1" ht="36" customHeight="1" thickBot="1" x14ac:dyDescent="0.3">
      <c r="A7" s="117" t="s">
        <v>101</v>
      </c>
      <c r="B7" s="118" t="s">
        <v>102</v>
      </c>
      <c r="C7" s="118" t="s">
        <v>103</v>
      </c>
      <c r="D7" s="121" t="s">
        <v>261</v>
      </c>
      <c r="E7" s="118" t="s">
        <v>260</v>
      </c>
      <c r="F7" s="118" t="s">
        <v>104</v>
      </c>
      <c r="G7" s="118" t="s">
        <v>145</v>
      </c>
      <c r="H7" s="134" t="s">
        <v>111</v>
      </c>
      <c r="I7" s="118" t="s">
        <v>155</v>
      </c>
      <c r="J7" s="135">
        <v>2027</v>
      </c>
      <c r="K7" s="123">
        <f>J7+1</f>
        <v>2028</v>
      </c>
      <c r="L7" s="123">
        <f t="shared" ref="L7:S7" si="0">K7+1</f>
        <v>2029</v>
      </c>
      <c r="M7" s="123">
        <f t="shared" si="0"/>
        <v>2030</v>
      </c>
      <c r="N7" s="123">
        <f t="shared" si="0"/>
        <v>2031</v>
      </c>
      <c r="O7" s="123">
        <f t="shared" si="0"/>
        <v>2032</v>
      </c>
      <c r="P7" s="123">
        <f t="shared" si="0"/>
        <v>2033</v>
      </c>
      <c r="Q7" s="123">
        <f t="shared" si="0"/>
        <v>2034</v>
      </c>
      <c r="R7" s="123">
        <f t="shared" si="0"/>
        <v>2035</v>
      </c>
      <c r="S7" s="123">
        <f t="shared" si="0"/>
        <v>2036</v>
      </c>
      <c r="T7" s="118" t="s">
        <v>77</v>
      </c>
      <c r="U7" s="8"/>
      <c r="V7" s="8"/>
      <c r="W7" s="8"/>
    </row>
    <row r="8" spans="1:23" s="11" customFormat="1" ht="14.25" customHeight="1" x14ac:dyDescent="0.25">
      <c r="A8" s="254" t="s">
        <v>214</v>
      </c>
      <c r="B8" s="244" t="s">
        <v>105</v>
      </c>
      <c r="C8" s="245" t="s">
        <v>106</v>
      </c>
      <c r="D8" s="246">
        <v>42857</v>
      </c>
      <c r="E8" s="247">
        <v>10</v>
      </c>
      <c r="F8" s="248">
        <v>1800</v>
      </c>
      <c r="G8" s="249" t="s">
        <v>107</v>
      </c>
      <c r="H8" s="250"/>
      <c r="I8" s="251">
        <v>2032</v>
      </c>
      <c r="J8" s="252" t="str">
        <f t="shared" ref="J8:Q9" si="1">IF($G8="P",IF($I8=J$7,$F8,""),$F8*$H8)</f>
        <v/>
      </c>
      <c r="K8" s="252" t="str">
        <f t="shared" si="1"/>
        <v/>
      </c>
      <c r="L8" s="252" t="str">
        <f t="shared" si="1"/>
        <v/>
      </c>
      <c r="M8" s="252" t="str">
        <f t="shared" si="1"/>
        <v/>
      </c>
      <c r="N8" s="252" t="str">
        <f t="shared" si="1"/>
        <v/>
      </c>
      <c r="O8" s="252">
        <f t="shared" si="1"/>
        <v>1800</v>
      </c>
      <c r="P8" s="252" t="str">
        <f t="shared" si="1"/>
        <v/>
      </c>
      <c r="Q8" s="252" t="str">
        <f t="shared" si="1"/>
        <v/>
      </c>
      <c r="R8" s="252" t="str">
        <f t="shared" ref="R8:S9" si="2">IF($G8="P",IF($I8=R$7,$F8,""),$F8*$H8)</f>
        <v/>
      </c>
      <c r="S8" s="252" t="str">
        <f t="shared" si="2"/>
        <v/>
      </c>
      <c r="T8" s="253">
        <f>SUM(K8:S8)</f>
        <v>1800</v>
      </c>
      <c r="U8" s="8"/>
      <c r="V8" s="8"/>
      <c r="W8" s="8"/>
    </row>
    <row r="9" spans="1:23" s="11" customFormat="1" ht="14.25" customHeight="1" x14ac:dyDescent="0.25">
      <c r="A9" s="254" t="s">
        <v>215</v>
      </c>
      <c r="B9" s="244" t="str">
        <f>B8</f>
        <v>Electricité commande telegestion</v>
      </c>
      <c r="C9" s="245" t="s">
        <v>110</v>
      </c>
      <c r="D9" s="246">
        <v>43235</v>
      </c>
      <c r="E9" s="247">
        <v>6</v>
      </c>
      <c r="F9" s="248">
        <v>1250</v>
      </c>
      <c r="G9" s="249" t="s">
        <v>109</v>
      </c>
      <c r="H9" s="250">
        <v>2.5000000000000001E-2</v>
      </c>
      <c r="I9" s="251"/>
      <c r="J9" s="252">
        <f>IF($G9="P",IF($I9=J$7,$F9,""),$F9*$H9)</f>
        <v>31.25</v>
      </c>
      <c r="K9" s="252">
        <f>IF($G9="P",IF($I9=K$7,$F9,""),$F9*$H9)</f>
        <v>31.25</v>
      </c>
      <c r="L9" s="252">
        <f t="shared" si="1"/>
        <v>31.25</v>
      </c>
      <c r="M9" s="252">
        <f t="shared" si="1"/>
        <v>31.25</v>
      </c>
      <c r="N9" s="252">
        <f t="shared" si="1"/>
        <v>31.25</v>
      </c>
      <c r="O9" s="252">
        <f t="shared" si="1"/>
        <v>31.25</v>
      </c>
      <c r="P9" s="252">
        <f t="shared" si="1"/>
        <v>31.25</v>
      </c>
      <c r="Q9" s="252">
        <f t="shared" si="1"/>
        <v>31.25</v>
      </c>
      <c r="R9" s="252">
        <f t="shared" si="2"/>
        <v>31.25</v>
      </c>
      <c r="S9" s="252">
        <f t="shared" si="2"/>
        <v>31.25</v>
      </c>
      <c r="T9" s="253">
        <f>SUM(J9:S9)</f>
        <v>312.5</v>
      </c>
      <c r="U9" s="8"/>
      <c r="V9" s="8"/>
      <c r="W9" s="8"/>
    </row>
    <row r="10" spans="1:23" s="11" customFormat="1" ht="14.25" customHeight="1" x14ac:dyDescent="0.25">
      <c r="A10" s="178"/>
      <c r="B10" s="179"/>
      <c r="C10" s="180"/>
      <c r="D10" s="241"/>
      <c r="E10" s="240"/>
      <c r="F10" s="181"/>
      <c r="G10" s="182"/>
      <c r="H10" s="183"/>
      <c r="I10" s="184"/>
      <c r="J10" s="185"/>
      <c r="K10" s="186"/>
      <c r="L10" s="185"/>
      <c r="M10" s="185"/>
      <c r="N10" s="185"/>
      <c r="O10" s="185"/>
      <c r="P10" s="185"/>
      <c r="Q10" s="185"/>
      <c r="R10" s="185"/>
      <c r="S10" s="185"/>
      <c r="T10" s="187"/>
      <c r="U10" s="8"/>
      <c r="V10" s="8"/>
      <c r="W10" s="8"/>
    </row>
    <row r="11" spans="1:23" s="323" customFormat="1" ht="13.5" customHeight="1" x14ac:dyDescent="0.25">
      <c r="A11" s="312" t="s">
        <v>300</v>
      </c>
      <c r="B11" s="188"/>
      <c r="C11" s="313"/>
      <c r="D11" s="314"/>
      <c r="E11" s="315"/>
      <c r="F11" s="316"/>
      <c r="G11" s="317"/>
      <c r="H11" s="318"/>
      <c r="I11" s="319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1"/>
      <c r="U11" s="322"/>
      <c r="V11" s="322"/>
      <c r="W11" s="322"/>
    </row>
    <row r="12" spans="1:23" s="323" customFormat="1" ht="13.5" customHeight="1" x14ac:dyDescent="0.25">
      <c r="A12" s="188" t="s">
        <v>291</v>
      </c>
      <c r="B12" s="188" t="s">
        <v>252</v>
      </c>
      <c r="C12" s="313" t="s">
        <v>253</v>
      </c>
      <c r="D12" s="314">
        <v>37987</v>
      </c>
      <c r="E12" s="315"/>
      <c r="F12" s="316"/>
      <c r="G12" s="317"/>
      <c r="H12" s="318"/>
      <c r="I12" s="319"/>
      <c r="J12" s="320">
        <f>IF($G12="P",IF($I12=J$7,$F12,""),$F12*$H12/2)</f>
        <v>0</v>
      </c>
      <c r="K12" s="320">
        <f t="shared" ref="K12:S14" si="3">IF($G12="P",IF($I12=K$7,$F12,""),$F12*$H12)</f>
        <v>0</v>
      </c>
      <c r="L12" s="320">
        <f t="shared" si="3"/>
        <v>0</v>
      </c>
      <c r="M12" s="320">
        <f t="shared" si="3"/>
        <v>0</v>
      </c>
      <c r="N12" s="320">
        <f t="shared" si="3"/>
        <v>0</v>
      </c>
      <c r="O12" s="320">
        <f t="shared" si="3"/>
        <v>0</v>
      </c>
      <c r="P12" s="320">
        <f t="shared" si="3"/>
        <v>0</v>
      </c>
      <c r="Q12" s="320">
        <f t="shared" si="3"/>
        <v>0</v>
      </c>
      <c r="R12" s="320">
        <f t="shared" si="3"/>
        <v>0</v>
      </c>
      <c r="S12" s="320">
        <f t="shared" si="3"/>
        <v>0</v>
      </c>
      <c r="T12" s="321">
        <f t="shared" ref="T12:T26" si="4">SUM(J12:S12)</f>
        <v>0</v>
      </c>
      <c r="U12" s="322"/>
      <c r="V12" s="322"/>
      <c r="W12" s="322"/>
    </row>
    <row r="13" spans="1:23" s="323" customFormat="1" ht="13.5" customHeight="1" x14ac:dyDescent="0.25">
      <c r="A13" s="188" t="s">
        <v>299</v>
      </c>
      <c r="B13" s="188"/>
      <c r="C13" s="313"/>
      <c r="D13" s="314"/>
      <c r="E13" s="315"/>
      <c r="F13" s="316"/>
      <c r="G13" s="317"/>
      <c r="H13" s="318"/>
      <c r="I13" s="319"/>
      <c r="J13" s="320">
        <f t="shared" ref="J13:J14" si="5">IF($G13="P",IF($I13=J$7,$F13,""),$F13*$H13/2)</f>
        <v>0</v>
      </c>
      <c r="K13" s="320">
        <f t="shared" si="3"/>
        <v>0</v>
      </c>
      <c r="L13" s="320">
        <f t="shared" si="3"/>
        <v>0</v>
      </c>
      <c r="M13" s="320">
        <f t="shared" si="3"/>
        <v>0</v>
      </c>
      <c r="N13" s="320">
        <f t="shared" si="3"/>
        <v>0</v>
      </c>
      <c r="O13" s="320">
        <f t="shared" si="3"/>
        <v>0</v>
      </c>
      <c r="P13" s="320">
        <f t="shared" si="3"/>
        <v>0</v>
      </c>
      <c r="Q13" s="320">
        <f t="shared" si="3"/>
        <v>0</v>
      </c>
      <c r="R13" s="320">
        <f t="shared" si="3"/>
        <v>0</v>
      </c>
      <c r="S13" s="320">
        <f t="shared" si="3"/>
        <v>0</v>
      </c>
      <c r="T13" s="321">
        <f t="shared" ref="T13:T14" si="6">SUM(J13:S13)</f>
        <v>0</v>
      </c>
      <c r="U13" s="322"/>
      <c r="V13" s="322"/>
      <c r="W13" s="322"/>
    </row>
    <row r="14" spans="1:23" s="323" customFormat="1" ht="13.5" customHeight="1" x14ac:dyDescent="0.25">
      <c r="A14" s="188" t="s">
        <v>299</v>
      </c>
      <c r="B14" s="188"/>
      <c r="C14" s="313"/>
      <c r="D14" s="314"/>
      <c r="E14" s="315"/>
      <c r="F14" s="316"/>
      <c r="G14" s="317"/>
      <c r="H14" s="318"/>
      <c r="I14" s="319"/>
      <c r="J14" s="320">
        <f t="shared" si="5"/>
        <v>0</v>
      </c>
      <c r="K14" s="320">
        <f t="shared" si="3"/>
        <v>0</v>
      </c>
      <c r="L14" s="320">
        <f t="shared" si="3"/>
        <v>0</v>
      </c>
      <c r="M14" s="320">
        <f t="shared" si="3"/>
        <v>0</v>
      </c>
      <c r="N14" s="320">
        <f t="shared" si="3"/>
        <v>0</v>
      </c>
      <c r="O14" s="320">
        <f t="shared" si="3"/>
        <v>0</v>
      </c>
      <c r="P14" s="320">
        <f t="shared" si="3"/>
        <v>0</v>
      </c>
      <c r="Q14" s="320">
        <f t="shared" si="3"/>
        <v>0</v>
      </c>
      <c r="R14" s="320">
        <f t="shared" si="3"/>
        <v>0</v>
      </c>
      <c r="S14" s="320">
        <f t="shared" si="3"/>
        <v>0</v>
      </c>
      <c r="T14" s="321">
        <f t="shared" si="6"/>
        <v>0</v>
      </c>
      <c r="U14" s="322"/>
      <c r="V14" s="322"/>
      <c r="W14" s="322"/>
    </row>
    <row r="15" spans="1:23" s="323" customFormat="1" ht="13.9" customHeight="1" x14ac:dyDescent="0.25">
      <c r="A15" s="312" t="s">
        <v>294</v>
      </c>
      <c r="B15" s="188"/>
      <c r="C15" s="313"/>
      <c r="D15" s="314"/>
      <c r="E15" s="315"/>
      <c r="F15" s="316"/>
      <c r="G15" s="317"/>
      <c r="H15" s="318"/>
      <c r="I15" s="319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1"/>
      <c r="U15" s="322"/>
      <c r="V15" s="322"/>
      <c r="W15" s="322"/>
    </row>
    <row r="16" spans="1:23" s="323" customFormat="1" ht="13.9" customHeight="1" x14ac:dyDescent="0.25">
      <c r="A16" s="188" t="s">
        <v>298</v>
      </c>
      <c r="B16" s="188" t="s">
        <v>254</v>
      </c>
      <c r="C16" s="313" t="s">
        <v>255</v>
      </c>
      <c r="D16" s="314">
        <v>38718</v>
      </c>
      <c r="E16" s="315"/>
      <c r="F16" s="316"/>
      <c r="G16" s="317"/>
      <c r="H16" s="318"/>
      <c r="I16" s="319"/>
      <c r="J16" s="320">
        <f t="shared" ref="J16:J22" si="7">IF($G16="P",IF($I16=J$7,$F16,""),$F16*$H16/2)</f>
        <v>0</v>
      </c>
      <c r="K16" s="320">
        <f t="shared" ref="K16:S22" si="8">IF($G16="P",IF($I16=K$7,$F16,""),$F16*$H16)</f>
        <v>0</v>
      </c>
      <c r="L16" s="320">
        <f t="shared" si="8"/>
        <v>0</v>
      </c>
      <c r="M16" s="320">
        <f t="shared" si="8"/>
        <v>0</v>
      </c>
      <c r="N16" s="320">
        <f t="shared" si="8"/>
        <v>0</v>
      </c>
      <c r="O16" s="320">
        <f t="shared" si="8"/>
        <v>0</v>
      </c>
      <c r="P16" s="320">
        <f t="shared" si="8"/>
        <v>0</v>
      </c>
      <c r="Q16" s="320">
        <f t="shared" si="8"/>
        <v>0</v>
      </c>
      <c r="R16" s="320">
        <f t="shared" si="8"/>
        <v>0</v>
      </c>
      <c r="S16" s="320">
        <f t="shared" si="8"/>
        <v>0</v>
      </c>
      <c r="T16" s="321">
        <f t="shared" si="4"/>
        <v>0</v>
      </c>
      <c r="U16" s="322"/>
      <c r="V16" s="322"/>
      <c r="W16" s="322"/>
    </row>
    <row r="17" spans="1:23" s="323" customFormat="1" ht="13.5" customHeight="1" x14ac:dyDescent="0.25">
      <c r="A17" s="188" t="s">
        <v>299</v>
      </c>
      <c r="B17" s="188"/>
      <c r="C17" s="313"/>
      <c r="D17" s="314"/>
      <c r="E17" s="315"/>
      <c r="F17" s="316"/>
      <c r="G17" s="317"/>
      <c r="H17" s="318"/>
      <c r="I17" s="319"/>
      <c r="J17" s="320">
        <f t="shared" si="7"/>
        <v>0</v>
      </c>
      <c r="K17" s="320">
        <f t="shared" si="8"/>
        <v>0</v>
      </c>
      <c r="L17" s="320">
        <f t="shared" si="8"/>
        <v>0</v>
      </c>
      <c r="M17" s="320">
        <f t="shared" si="8"/>
        <v>0</v>
      </c>
      <c r="N17" s="320">
        <f t="shared" si="8"/>
        <v>0</v>
      </c>
      <c r="O17" s="320">
        <f t="shared" si="8"/>
        <v>0</v>
      </c>
      <c r="P17" s="320">
        <f t="shared" si="8"/>
        <v>0</v>
      </c>
      <c r="Q17" s="320">
        <f t="shared" si="8"/>
        <v>0</v>
      </c>
      <c r="R17" s="320">
        <f t="shared" si="8"/>
        <v>0</v>
      </c>
      <c r="S17" s="320">
        <f t="shared" si="8"/>
        <v>0</v>
      </c>
      <c r="T17" s="321">
        <f t="shared" si="4"/>
        <v>0</v>
      </c>
      <c r="U17" s="322"/>
      <c r="V17" s="322"/>
      <c r="W17" s="322"/>
    </row>
    <row r="18" spans="1:23" s="323" customFormat="1" ht="13.5" customHeight="1" x14ac:dyDescent="0.25">
      <c r="A18" s="188" t="s">
        <v>299</v>
      </c>
      <c r="B18" s="188"/>
      <c r="C18" s="313"/>
      <c r="D18" s="314"/>
      <c r="E18" s="315"/>
      <c r="F18" s="316"/>
      <c r="G18" s="317"/>
      <c r="H18" s="318"/>
      <c r="I18" s="319"/>
      <c r="J18" s="320">
        <f t="shared" si="7"/>
        <v>0</v>
      </c>
      <c r="K18" s="320">
        <f t="shared" si="8"/>
        <v>0</v>
      </c>
      <c r="L18" s="320">
        <f t="shared" si="8"/>
        <v>0</v>
      </c>
      <c r="M18" s="320">
        <f t="shared" si="8"/>
        <v>0</v>
      </c>
      <c r="N18" s="320">
        <f t="shared" si="8"/>
        <v>0</v>
      </c>
      <c r="O18" s="320">
        <f t="shared" si="8"/>
        <v>0</v>
      </c>
      <c r="P18" s="320">
        <f t="shared" si="8"/>
        <v>0</v>
      </c>
      <c r="Q18" s="320">
        <f t="shared" si="8"/>
        <v>0</v>
      </c>
      <c r="R18" s="320">
        <f t="shared" si="8"/>
        <v>0</v>
      </c>
      <c r="S18" s="320">
        <f t="shared" si="8"/>
        <v>0</v>
      </c>
      <c r="T18" s="321">
        <f t="shared" si="4"/>
        <v>0</v>
      </c>
      <c r="U18" s="322"/>
      <c r="V18" s="322"/>
      <c r="W18" s="322"/>
    </row>
    <row r="19" spans="1:23" s="323" customFormat="1" ht="13.9" customHeight="1" x14ac:dyDescent="0.25">
      <c r="A19" s="312" t="s">
        <v>295</v>
      </c>
      <c r="B19" s="188"/>
      <c r="C19" s="313"/>
      <c r="D19" s="314"/>
      <c r="E19" s="315"/>
      <c r="F19" s="316"/>
      <c r="G19" s="317"/>
      <c r="H19" s="318"/>
      <c r="I19" s="319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1"/>
      <c r="U19" s="322"/>
      <c r="V19" s="322"/>
      <c r="W19" s="322"/>
    </row>
    <row r="20" spans="1:23" s="323" customFormat="1" ht="13.9" customHeight="1" x14ac:dyDescent="0.25">
      <c r="A20" s="188" t="s">
        <v>292</v>
      </c>
      <c r="B20" s="188" t="s">
        <v>256</v>
      </c>
      <c r="C20" s="313" t="s">
        <v>257</v>
      </c>
      <c r="D20" s="314">
        <v>42370</v>
      </c>
      <c r="E20" s="315"/>
      <c r="F20" s="316"/>
      <c r="G20" s="317"/>
      <c r="H20" s="318"/>
      <c r="I20" s="319"/>
      <c r="J20" s="320">
        <f t="shared" ref="J20:J26" si="9">IF($G20="P",IF($I20=J$7,$F20,""),$F20*$H20/2)</f>
        <v>0</v>
      </c>
      <c r="K20" s="320">
        <f t="shared" ref="K20:S26" si="10">IF($G20="P",IF($I20=K$7,$F20,""),$F20*$H20)</f>
        <v>0</v>
      </c>
      <c r="L20" s="320">
        <f t="shared" si="10"/>
        <v>0</v>
      </c>
      <c r="M20" s="320">
        <f t="shared" si="10"/>
        <v>0</v>
      </c>
      <c r="N20" s="320">
        <f t="shared" si="10"/>
        <v>0</v>
      </c>
      <c r="O20" s="320">
        <f t="shared" si="10"/>
        <v>0</v>
      </c>
      <c r="P20" s="320">
        <f t="shared" si="10"/>
        <v>0</v>
      </c>
      <c r="Q20" s="320">
        <f t="shared" si="10"/>
        <v>0</v>
      </c>
      <c r="R20" s="320">
        <f t="shared" si="10"/>
        <v>0</v>
      </c>
      <c r="S20" s="320">
        <f t="shared" si="10"/>
        <v>0</v>
      </c>
      <c r="T20" s="321">
        <f t="shared" si="4"/>
        <v>0</v>
      </c>
      <c r="U20" s="322"/>
      <c r="V20" s="322"/>
      <c r="W20" s="322"/>
    </row>
    <row r="21" spans="1:23" s="323" customFormat="1" ht="13.5" customHeight="1" x14ac:dyDescent="0.25">
      <c r="A21" s="188" t="s">
        <v>299</v>
      </c>
      <c r="B21" s="188"/>
      <c r="C21" s="313"/>
      <c r="D21" s="314"/>
      <c r="E21" s="315"/>
      <c r="F21" s="316"/>
      <c r="G21" s="317"/>
      <c r="H21" s="318"/>
      <c r="I21" s="319"/>
      <c r="J21" s="320">
        <f t="shared" si="7"/>
        <v>0</v>
      </c>
      <c r="K21" s="320">
        <f t="shared" si="8"/>
        <v>0</v>
      </c>
      <c r="L21" s="320">
        <f t="shared" si="8"/>
        <v>0</v>
      </c>
      <c r="M21" s="320">
        <f t="shared" si="8"/>
        <v>0</v>
      </c>
      <c r="N21" s="320">
        <f t="shared" si="8"/>
        <v>0</v>
      </c>
      <c r="O21" s="320">
        <f t="shared" si="8"/>
        <v>0</v>
      </c>
      <c r="P21" s="320">
        <f t="shared" si="8"/>
        <v>0</v>
      </c>
      <c r="Q21" s="320">
        <f t="shared" si="8"/>
        <v>0</v>
      </c>
      <c r="R21" s="320">
        <f t="shared" si="8"/>
        <v>0</v>
      </c>
      <c r="S21" s="320">
        <f t="shared" si="8"/>
        <v>0</v>
      </c>
      <c r="T21" s="321">
        <f t="shared" ref="T21:T22" si="11">SUM(J21:S21)</f>
        <v>0</v>
      </c>
      <c r="U21" s="322"/>
      <c r="V21" s="322"/>
      <c r="W21" s="322"/>
    </row>
    <row r="22" spans="1:23" s="323" customFormat="1" ht="13.5" customHeight="1" x14ac:dyDescent="0.25">
      <c r="A22" s="188" t="s">
        <v>299</v>
      </c>
      <c r="B22" s="188"/>
      <c r="C22" s="313"/>
      <c r="D22" s="314"/>
      <c r="E22" s="315"/>
      <c r="F22" s="316"/>
      <c r="G22" s="317"/>
      <c r="H22" s="318"/>
      <c r="I22" s="319"/>
      <c r="J22" s="320">
        <f t="shared" si="7"/>
        <v>0</v>
      </c>
      <c r="K22" s="320">
        <f t="shared" si="8"/>
        <v>0</v>
      </c>
      <c r="L22" s="320">
        <f t="shared" si="8"/>
        <v>0</v>
      </c>
      <c r="M22" s="320">
        <f t="shared" si="8"/>
        <v>0</v>
      </c>
      <c r="N22" s="320">
        <f t="shared" si="8"/>
        <v>0</v>
      </c>
      <c r="O22" s="320">
        <f t="shared" si="8"/>
        <v>0</v>
      </c>
      <c r="P22" s="320">
        <f t="shared" si="8"/>
        <v>0</v>
      </c>
      <c r="Q22" s="320">
        <f t="shared" si="8"/>
        <v>0</v>
      </c>
      <c r="R22" s="320">
        <f t="shared" si="8"/>
        <v>0</v>
      </c>
      <c r="S22" s="320">
        <f t="shared" si="8"/>
        <v>0</v>
      </c>
      <c r="T22" s="321">
        <f t="shared" si="11"/>
        <v>0</v>
      </c>
      <c r="U22" s="322"/>
      <c r="V22" s="322"/>
      <c r="W22" s="322"/>
    </row>
    <row r="23" spans="1:23" s="323" customFormat="1" ht="13.9" customHeight="1" x14ac:dyDescent="0.25">
      <c r="A23" s="312" t="s">
        <v>296</v>
      </c>
      <c r="B23" s="188"/>
      <c r="C23" s="313"/>
      <c r="D23" s="314"/>
      <c r="E23" s="315"/>
      <c r="F23" s="316"/>
      <c r="G23" s="317"/>
      <c r="H23" s="318"/>
      <c r="I23" s="319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1"/>
      <c r="U23" s="322"/>
      <c r="V23" s="322"/>
      <c r="W23" s="322"/>
    </row>
    <row r="24" spans="1:23" s="323" customFormat="1" ht="13.9" customHeight="1" x14ac:dyDescent="0.25">
      <c r="A24" s="188" t="s">
        <v>297</v>
      </c>
      <c r="B24" s="188" t="s">
        <v>258</v>
      </c>
      <c r="C24" s="313" t="s">
        <v>259</v>
      </c>
      <c r="D24" s="314"/>
      <c r="E24" s="315"/>
      <c r="F24" s="316"/>
      <c r="G24" s="317"/>
      <c r="H24" s="318"/>
      <c r="I24" s="319"/>
      <c r="J24" s="320">
        <f t="shared" si="9"/>
        <v>0</v>
      </c>
      <c r="K24" s="320">
        <f t="shared" si="10"/>
        <v>0</v>
      </c>
      <c r="L24" s="320">
        <f t="shared" si="10"/>
        <v>0</v>
      </c>
      <c r="M24" s="320">
        <f t="shared" si="10"/>
        <v>0</v>
      </c>
      <c r="N24" s="320">
        <f t="shared" si="10"/>
        <v>0</v>
      </c>
      <c r="O24" s="320">
        <f t="shared" si="10"/>
        <v>0</v>
      </c>
      <c r="P24" s="320">
        <f t="shared" si="10"/>
        <v>0</v>
      </c>
      <c r="Q24" s="320">
        <f t="shared" si="10"/>
        <v>0</v>
      </c>
      <c r="R24" s="320">
        <f t="shared" si="10"/>
        <v>0</v>
      </c>
      <c r="S24" s="320">
        <f t="shared" si="10"/>
        <v>0</v>
      </c>
      <c r="T24" s="321">
        <f t="shared" si="4"/>
        <v>0</v>
      </c>
      <c r="U24" s="322"/>
      <c r="V24" s="322"/>
      <c r="W24" s="322"/>
    </row>
    <row r="25" spans="1:23" s="323" customFormat="1" ht="13.5" customHeight="1" x14ac:dyDescent="0.25">
      <c r="A25" s="188" t="s">
        <v>299</v>
      </c>
      <c r="B25" s="188"/>
      <c r="C25" s="313"/>
      <c r="D25" s="314"/>
      <c r="E25" s="315"/>
      <c r="F25" s="316"/>
      <c r="G25" s="317"/>
      <c r="H25" s="318"/>
      <c r="I25" s="319"/>
      <c r="J25" s="320">
        <f t="shared" si="9"/>
        <v>0</v>
      </c>
      <c r="K25" s="320">
        <f t="shared" si="10"/>
        <v>0</v>
      </c>
      <c r="L25" s="320">
        <f t="shared" si="10"/>
        <v>0</v>
      </c>
      <c r="M25" s="320">
        <f t="shared" si="10"/>
        <v>0</v>
      </c>
      <c r="N25" s="320">
        <f t="shared" si="10"/>
        <v>0</v>
      </c>
      <c r="O25" s="320">
        <f t="shared" si="10"/>
        <v>0</v>
      </c>
      <c r="P25" s="320">
        <f t="shared" si="10"/>
        <v>0</v>
      </c>
      <c r="Q25" s="320">
        <f t="shared" si="10"/>
        <v>0</v>
      </c>
      <c r="R25" s="320">
        <f t="shared" si="10"/>
        <v>0</v>
      </c>
      <c r="S25" s="320">
        <f t="shared" si="10"/>
        <v>0</v>
      </c>
      <c r="T25" s="321">
        <f t="shared" si="4"/>
        <v>0</v>
      </c>
      <c r="U25" s="322"/>
      <c r="V25" s="322"/>
      <c r="W25" s="322"/>
    </row>
    <row r="26" spans="1:23" s="323" customFormat="1" ht="13.5" customHeight="1" x14ac:dyDescent="0.25">
      <c r="A26" s="188" t="s">
        <v>299</v>
      </c>
      <c r="B26" s="188"/>
      <c r="C26" s="313"/>
      <c r="D26" s="314"/>
      <c r="E26" s="315"/>
      <c r="F26" s="316"/>
      <c r="G26" s="317"/>
      <c r="H26" s="318"/>
      <c r="I26" s="319"/>
      <c r="J26" s="320">
        <f t="shared" si="9"/>
        <v>0</v>
      </c>
      <c r="K26" s="320">
        <f t="shared" si="10"/>
        <v>0</v>
      </c>
      <c r="L26" s="320">
        <f t="shared" si="10"/>
        <v>0</v>
      </c>
      <c r="M26" s="320">
        <f t="shared" si="10"/>
        <v>0</v>
      </c>
      <c r="N26" s="320">
        <f t="shared" si="10"/>
        <v>0</v>
      </c>
      <c r="O26" s="320">
        <f t="shared" si="10"/>
        <v>0</v>
      </c>
      <c r="P26" s="320">
        <f t="shared" si="10"/>
        <v>0</v>
      </c>
      <c r="Q26" s="320">
        <f t="shared" si="10"/>
        <v>0</v>
      </c>
      <c r="R26" s="320">
        <f t="shared" si="10"/>
        <v>0</v>
      </c>
      <c r="S26" s="320">
        <f t="shared" si="10"/>
        <v>0</v>
      </c>
      <c r="T26" s="321">
        <f t="shared" si="4"/>
        <v>0</v>
      </c>
      <c r="U26" s="322"/>
      <c r="V26" s="322"/>
      <c r="W26" s="322"/>
    </row>
    <row r="27" spans="1:23" s="11" customFormat="1" ht="14.25" customHeight="1" thickBot="1" x14ac:dyDescent="0.3">
      <c r="A27" s="48"/>
      <c r="B27" s="188"/>
      <c r="C27" s="189"/>
      <c r="D27" s="192"/>
      <c r="E27" s="82"/>
      <c r="F27" s="49"/>
      <c r="G27" s="50"/>
      <c r="H27" s="92"/>
      <c r="I27" s="90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0"/>
      <c r="U27" s="8"/>
      <c r="V27" s="8"/>
      <c r="W27" s="8"/>
    </row>
    <row r="28" spans="1:23" s="11" customFormat="1" ht="15.75" customHeight="1" thickBot="1" x14ac:dyDescent="0.3">
      <c r="A28" s="142" t="s">
        <v>77</v>
      </c>
      <c r="B28" s="143"/>
      <c r="C28" s="131"/>
      <c r="D28" s="121"/>
      <c r="E28" s="131"/>
      <c r="F28" s="258">
        <f>SUM(F8:F24)</f>
        <v>3050</v>
      </c>
      <c r="G28" s="255"/>
      <c r="H28" s="256"/>
      <c r="I28" s="255"/>
      <c r="J28" s="257">
        <f t="shared" ref="J28:T28" si="12">SUM(J8:J27)</f>
        <v>31.25</v>
      </c>
      <c r="K28" s="257">
        <f t="shared" si="12"/>
        <v>31.25</v>
      </c>
      <c r="L28" s="257">
        <f t="shared" si="12"/>
        <v>31.25</v>
      </c>
      <c r="M28" s="257">
        <f t="shared" si="12"/>
        <v>31.25</v>
      </c>
      <c r="N28" s="257">
        <f t="shared" si="12"/>
        <v>31.25</v>
      </c>
      <c r="O28" s="257">
        <f t="shared" si="12"/>
        <v>1831.25</v>
      </c>
      <c r="P28" s="257">
        <f t="shared" si="12"/>
        <v>31.25</v>
      </c>
      <c r="Q28" s="257">
        <f t="shared" si="12"/>
        <v>31.25</v>
      </c>
      <c r="R28" s="257">
        <f t="shared" si="12"/>
        <v>31.25</v>
      </c>
      <c r="S28" s="257">
        <f t="shared" si="12"/>
        <v>31.25</v>
      </c>
      <c r="T28" s="258">
        <f t="shared" si="12"/>
        <v>2112.5</v>
      </c>
      <c r="U28" s="8"/>
      <c r="V28" s="8"/>
      <c r="W28" s="8"/>
    </row>
    <row r="29" spans="1:23" ht="15.75" thickBot="1" x14ac:dyDescent="0.25">
      <c r="T29" s="191">
        <f>SUM(J28:S28)</f>
        <v>2112.5</v>
      </c>
      <c r="U29" s="8"/>
      <c r="V29" s="8"/>
      <c r="W29" s="8"/>
    </row>
    <row r="30" spans="1:23" ht="15" x14ac:dyDescent="0.25">
      <c r="A30" s="136" t="s">
        <v>108</v>
      </c>
      <c r="B30" s="137"/>
      <c r="C30" s="138">
        <f>SUMIF(G8:G27,"P",F8:F27)/(E30)</f>
        <v>180</v>
      </c>
      <c r="E30" s="200">
        <f>S7-J7+1</f>
        <v>10</v>
      </c>
      <c r="U30" s="8"/>
      <c r="V30" s="8"/>
      <c r="W30" s="8"/>
    </row>
    <row r="31" spans="1:23" ht="15.75" thickBot="1" x14ac:dyDescent="0.25">
      <c r="A31" s="139" t="s">
        <v>112</v>
      </c>
      <c r="B31" s="140"/>
      <c r="C31" s="141">
        <f>(T28/E30)-C30</f>
        <v>31.25</v>
      </c>
      <c r="U31" s="8"/>
      <c r="V31" s="8"/>
      <c r="W31" s="8"/>
    </row>
    <row r="32" spans="1:23" ht="15" x14ac:dyDescent="0.2">
      <c r="U32" s="8"/>
      <c r="V32" s="8"/>
      <c r="W32" s="8"/>
    </row>
    <row r="33" spans="21:23" ht="15" x14ac:dyDescent="0.2">
      <c r="U33" s="8"/>
      <c r="V33" s="8"/>
      <c r="W33" s="8"/>
    </row>
    <row r="34" spans="21:23" ht="15" x14ac:dyDescent="0.2">
      <c r="U34" s="8"/>
      <c r="V34" s="8"/>
      <c r="W34" s="8"/>
    </row>
    <row r="35" spans="21:23" ht="15" x14ac:dyDescent="0.2">
      <c r="U35" s="8"/>
      <c r="V35" s="8"/>
      <c r="W35" s="8"/>
    </row>
    <row r="36" spans="21:23" ht="15" x14ac:dyDescent="0.2">
      <c r="U36" s="8"/>
      <c r="V36" s="8"/>
      <c r="W36" s="8"/>
    </row>
    <row r="37" spans="21:23" ht="15" x14ac:dyDescent="0.2">
      <c r="U37" s="8"/>
      <c r="V37" s="8"/>
      <c r="W37" s="8"/>
    </row>
    <row r="38" spans="21:23" ht="15" x14ac:dyDescent="0.2">
      <c r="U38" s="8"/>
      <c r="V38" s="8"/>
      <c r="W38" s="8"/>
    </row>
    <row r="39" spans="21:23" ht="15" x14ac:dyDescent="0.2">
      <c r="U39" s="8"/>
      <c r="V39" s="8"/>
      <c r="W39" s="8"/>
    </row>
    <row r="40" spans="21:23" ht="15" x14ac:dyDescent="0.2">
      <c r="U40" s="8"/>
      <c r="V40" s="8"/>
      <c r="W40" s="8"/>
    </row>
    <row r="41" spans="21:23" ht="15" x14ac:dyDescent="0.2">
      <c r="U41" s="8"/>
      <c r="V41" s="8"/>
      <c r="W41" s="8"/>
    </row>
    <row r="42" spans="21:23" ht="15" x14ac:dyDescent="0.2">
      <c r="U42" s="8"/>
      <c r="V42" s="8"/>
      <c r="W42" s="8"/>
    </row>
    <row r="43" spans="21:23" ht="15" x14ac:dyDescent="0.2">
      <c r="U43" s="8"/>
      <c r="V43" s="8"/>
      <c r="W43" s="8"/>
    </row>
    <row r="44" spans="21:23" ht="15" x14ac:dyDescent="0.2">
      <c r="U44" s="8"/>
      <c r="V44" s="8"/>
      <c r="W44" s="8"/>
    </row>
    <row r="45" spans="21:23" ht="15" x14ac:dyDescent="0.2">
      <c r="U45" s="8"/>
      <c r="V45" s="8"/>
      <c r="W45" s="8"/>
    </row>
    <row r="46" spans="21:23" ht="15" x14ac:dyDescent="0.2">
      <c r="U46" s="8"/>
      <c r="V46" s="8"/>
      <c r="W46" s="8"/>
    </row>
    <row r="47" spans="21:23" ht="15" x14ac:dyDescent="0.2">
      <c r="U47" s="8"/>
      <c r="V47" s="8"/>
      <c r="W47" s="8"/>
    </row>
    <row r="48" spans="21:23" ht="15" x14ac:dyDescent="0.2">
      <c r="U48" s="8"/>
      <c r="V48" s="8"/>
      <c r="W48" s="8"/>
    </row>
    <row r="49" spans="21:23" ht="15" x14ac:dyDescent="0.2">
      <c r="U49" s="8"/>
      <c r="V49" s="8"/>
      <c r="W49" s="8"/>
    </row>
    <row r="50" spans="21:23" ht="15" x14ac:dyDescent="0.2">
      <c r="U50" s="8"/>
      <c r="V50" s="8"/>
      <c r="W50" s="8"/>
    </row>
    <row r="51" spans="21:23" ht="15" x14ac:dyDescent="0.2">
      <c r="U51" s="8"/>
      <c r="V51" s="8"/>
      <c r="W51" s="8"/>
    </row>
    <row r="52" spans="21:23" ht="15" x14ac:dyDescent="0.2">
      <c r="U52" s="8"/>
      <c r="V52" s="8"/>
      <c r="W52" s="8"/>
    </row>
    <row r="53" spans="21:23" ht="15" x14ac:dyDescent="0.2">
      <c r="U53" s="8"/>
      <c r="V53" s="8"/>
      <c r="W53" s="8"/>
    </row>
  </sheetData>
  <pageMargins left="0.70866141732283472" right="0.70866141732283472" top="0.35433070866141736" bottom="0.35433070866141736" header="0.31496062992125984" footer="0.31496062992125984"/>
  <pageSetup paperSize="9" scale="43" fitToHeight="2" orientation="landscape" horizontalDpi="360" verticalDpi="36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3"/>
  <sheetViews>
    <sheetView zoomScale="85" zoomScaleNormal="85" workbookViewId="0">
      <selection activeCell="H40" sqref="H40"/>
    </sheetView>
  </sheetViews>
  <sheetFormatPr baseColWidth="10" defaultColWidth="11.42578125" defaultRowHeight="12.75" x14ac:dyDescent="0.2"/>
  <cols>
    <col min="1" max="1" width="52.42578125" style="10" customWidth="1"/>
    <col min="2" max="2" width="16.7109375" style="10" customWidth="1"/>
    <col min="3" max="6" width="16.140625" style="10" customWidth="1"/>
    <col min="7" max="7" width="5.7109375" style="10" customWidth="1"/>
    <col min="8" max="8" width="9.7109375" style="47" customWidth="1"/>
    <col min="9" max="16384" width="11.42578125" style="10"/>
  </cols>
  <sheetData>
    <row r="1" spans="1:16" s="1" customFormat="1" ht="20.100000000000001" customHeight="1" x14ac:dyDescent="0.25">
      <c r="A1" s="7" t="str">
        <f>'1_CARE prev. année1'!A1</f>
        <v>Neuillé-Pont-Pierre</v>
      </c>
      <c r="B1" s="7"/>
      <c r="E1" s="8" t="str">
        <f>'1_CARE prev. année1'!D1</f>
        <v>Nom du candidat :</v>
      </c>
      <c r="F1" s="28" t="str">
        <f>'1_CARE prev. année1'!E1</f>
        <v>_________</v>
      </c>
      <c r="G1" s="8"/>
      <c r="H1" s="8"/>
      <c r="P1" s="8"/>
    </row>
    <row r="2" spans="1:16" s="1" customFormat="1" ht="20.100000000000001" customHeight="1" x14ac:dyDescent="0.25">
      <c r="A2" s="7" t="str">
        <f>'1_CARE prev. année1'!A2</f>
        <v>Service de l'Eau Potable</v>
      </c>
      <c r="B2" s="7"/>
      <c r="E2" s="8" t="str">
        <f>'1_CARE prev. année1'!D2</f>
        <v xml:space="preserve">Date de l'offre : </v>
      </c>
      <c r="F2" s="155">
        <f>'1_CARE prev. année1'!E2</f>
        <v>46199</v>
      </c>
      <c r="G2" s="8"/>
      <c r="H2" s="8"/>
      <c r="P2" s="8"/>
    </row>
    <row r="3" spans="1:16" s="1" customFormat="1" ht="8.4499999999999993" customHeight="1" x14ac:dyDescent="0.25"/>
    <row r="4" spans="1:16" s="1" customFormat="1" ht="20.100000000000001" customHeight="1" x14ac:dyDescent="0.25">
      <c r="A4" s="324" t="s">
        <v>113</v>
      </c>
      <c r="B4" s="324"/>
      <c r="C4" s="324"/>
      <c r="D4" s="324"/>
      <c r="E4" s="324"/>
      <c r="F4" s="324"/>
      <c r="G4" s="7"/>
      <c r="H4" s="7"/>
      <c r="I4" s="7"/>
      <c r="J4" s="7"/>
      <c r="K4" s="7"/>
      <c r="L4" s="7"/>
      <c r="M4" s="8"/>
      <c r="N4" s="8"/>
      <c r="O4" s="8"/>
      <c r="P4" s="8"/>
    </row>
    <row r="5" spans="1:16" s="1" customFormat="1" ht="20.100000000000001" customHeight="1" x14ac:dyDescent="0.25">
      <c r="A5" s="335" t="s">
        <v>120</v>
      </c>
      <c r="B5" s="335"/>
      <c r="C5" s="335"/>
      <c r="D5" s="335"/>
      <c r="E5" s="335"/>
      <c r="F5" s="335"/>
      <c r="G5" s="29"/>
      <c r="H5" s="29"/>
      <c r="I5" s="29"/>
      <c r="J5" s="29"/>
      <c r="K5" s="29"/>
      <c r="L5" s="29"/>
      <c r="M5" s="8"/>
      <c r="N5" s="8"/>
      <c r="O5" s="8"/>
      <c r="P5" s="8"/>
    </row>
    <row r="6" spans="1:16" s="1" customFormat="1" ht="8.4499999999999993" customHeight="1" thickBot="1" x14ac:dyDescent="0.25">
      <c r="H6" s="47"/>
      <c r="I6" s="10"/>
      <c r="J6" s="10"/>
    </row>
    <row r="7" spans="1:16" ht="15" x14ac:dyDescent="0.2">
      <c r="A7" s="336" t="s">
        <v>96</v>
      </c>
      <c r="B7" s="336" t="s">
        <v>116</v>
      </c>
      <c r="C7" s="338" t="s">
        <v>115</v>
      </c>
      <c r="D7" s="339"/>
      <c r="E7" s="339"/>
      <c r="F7" s="340"/>
      <c r="N7" s="8"/>
      <c r="O7" s="8"/>
      <c r="P7" s="8"/>
    </row>
    <row r="8" spans="1:16" ht="30.75" thickBot="1" x14ac:dyDescent="0.25">
      <c r="A8" s="337"/>
      <c r="B8" s="337"/>
      <c r="C8" s="144" t="s">
        <v>161</v>
      </c>
      <c r="D8" s="145" t="s">
        <v>250</v>
      </c>
      <c r="E8" s="145" t="s">
        <v>117</v>
      </c>
      <c r="F8" s="146" t="s">
        <v>118</v>
      </c>
      <c r="N8" s="8"/>
      <c r="O8" s="8"/>
      <c r="P8" s="8"/>
    </row>
    <row r="9" spans="1:16" ht="15" x14ac:dyDescent="0.25">
      <c r="A9" s="51" t="str">
        <f>'1_CARE prev. année1'!B21</f>
        <v>Personnel</v>
      </c>
      <c r="B9" s="60">
        <f>'1_CARE prev. année1'!C21</f>
        <v>0</v>
      </c>
      <c r="C9" s="52"/>
      <c r="D9" s="53"/>
      <c r="E9" s="148"/>
      <c r="F9" s="54"/>
      <c r="N9" s="8"/>
      <c r="O9" s="8"/>
      <c r="P9" s="8"/>
    </row>
    <row r="10" spans="1:16" ht="15" x14ac:dyDescent="0.25">
      <c r="A10" s="51" t="str">
        <f>'1_CARE prev. année1'!B22</f>
        <v>Energie électrique</v>
      </c>
      <c r="B10" s="60">
        <f>'1_CARE prev. année1'!C22</f>
        <v>0</v>
      </c>
      <c r="C10" s="55"/>
      <c r="D10" s="56"/>
      <c r="E10" s="149"/>
      <c r="F10" s="57"/>
      <c r="N10" s="8"/>
      <c r="O10" s="8"/>
      <c r="P10" s="8"/>
    </row>
    <row r="11" spans="1:16" ht="15" x14ac:dyDescent="0.25">
      <c r="A11" s="51" t="str">
        <f>'1_CARE prev. année1'!B23</f>
        <v>Achats d'eau</v>
      </c>
      <c r="B11" s="60">
        <f>'1_CARE prev. année1'!C24</f>
        <v>0</v>
      </c>
      <c r="C11" s="55"/>
      <c r="D11" s="56"/>
      <c r="E11" s="149"/>
      <c r="F11" s="57"/>
      <c r="N11" s="8"/>
      <c r="O11" s="8"/>
      <c r="P11" s="8"/>
    </row>
    <row r="12" spans="1:16" ht="15" x14ac:dyDescent="0.25">
      <c r="A12" s="51" t="str">
        <f>'1_CARE prev. année1'!B24</f>
        <v>Produits de traitement</v>
      </c>
      <c r="B12" s="60">
        <f>'1_CARE prev. année1'!C25</f>
        <v>0</v>
      </c>
      <c r="C12" s="55"/>
      <c r="D12" s="56"/>
      <c r="E12" s="149"/>
      <c r="F12" s="57"/>
      <c r="N12" s="8"/>
      <c r="O12" s="8"/>
      <c r="P12" s="8"/>
    </row>
    <row r="13" spans="1:16" ht="15" x14ac:dyDescent="0.25">
      <c r="A13" s="51" t="str">
        <f>'1_CARE prev. année1'!B25</f>
        <v>Analyses</v>
      </c>
      <c r="B13" s="60">
        <f>'1_CARE prev. année1'!C26</f>
        <v>0</v>
      </c>
      <c r="C13" s="55"/>
      <c r="D13" s="56"/>
      <c r="E13" s="149"/>
      <c r="F13" s="57"/>
      <c r="N13" s="8"/>
      <c r="O13" s="8"/>
      <c r="P13" s="8"/>
    </row>
    <row r="14" spans="1:16" ht="15" x14ac:dyDescent="0.25">
      <c r="A14" s="51" t="str">
        <f>'1_CARE prev. année1'!B26</f>
        <v>Sous traitance</v>
      </c>
      <c r="B14" s="60">
        <f>'1_CARE prev. année1'!C27</f>
        <v>0</v>
      </c>
      <c r="C14" s="55"/>
      <c r="D14" s="56"/>
      <c r="E14" s="149"/>
      <c r="F14" s="57"/>
      <c r="N14" s="8"/>
      <c r="O14" s="8"/>
      <c r="P14" s="8"/>
    </row>
    <row r="15" spans="1:16" ht="15" x14ac:dyDescent="0.25">
      <c r="A15" s="51" t="str">
        <f>'1_CARE prev. année1'!B27</f>
        <v>Matières et fournitures</v>
      </c>
      <c r="B15" s="60">
        <f>'1_CARE prev. année1'!C28</f>
        <v>0</v>
      </c>
      <c r="C15" s="55"/>
      <c r="D15" s="56"/>
      <c r="E15" s="149"/>
      <c r="F15" s="57"/>
      <c r="N15" s="8"/>
      <c r="O15" s="8"/>
      <c r="P15" s="8"/>
    </row>
    <row r="16" spans="1:16" ht="15" x14ac:dyDescent="0.25">
      <c r="A16" s="51" t="str">
        <f>'1_CARE prev. année1'!B28</f>
        <v>Impôts, taxes</v>
      </c>
      <c r="B16" s="60">
        <f>'1_CARE prev. année1'!C29</f>
        <v>0</v>
      </c>
      <c r="C16" s="55"/>
      <c r="D16" s="56"/>
      <c r="E16" s="149"/>
      <c r="F16" s="57"/>
      <c r="N16" s="8"/>
      <c r="O16" s="8"/>
      <c r="P16" s="8"/>
    </row>
    <row r="17" spans="1:16" ht="15" x14ac:dyDescent="0.25">
      <c r="A17" s="51" t="str">
        <f>'1_CARE prev. année1'!B29</f>
        <v>Télécom, poste et télégestion</v>
      </c>
      <c r="B17" s="60">
        <f>'1_CARE prev. année1'!C30</f>
        <v>0</v>
      </c>
      <c r="C17" s="55"/>
      <c r="D17" s="56"/>
      <c r="E17" s="149"/>
      <c r="F17" s="57"/>
      <c r="N17" s="8"/>
      <c r="O17" s="8"/>
      <c r="P17" s="8"/>
    </row>
    <row r="18" spans="1:16" ht="15" x14ac:dyDescent="0.25">
      <c r="A18" s="51" t="str">
        <f>'1_CARE prev. année1'!B30</f>
        <v>Engins et véhicules</v>
      </c>
      <c r="B18" s="60">
        <f>'1_CARE prev. année1'!C31</f>
        <v>0</v>
      </c>
      <c r="C18" s="55"/>
      <c r="D18" s="56"/>
      <c r="E18" s="149"/>
      <c r="F18" s="57"/>
      <c r="N18" s="8"/>
      <c r="O18" s="8"/>
      <c r="P18" s="8"/>
    </row>
    <row r="19" spans="1:16" ht="15" x14ac:dyDescent="0.25">
      <c r="A19" s="51" t="str">
        <f>'1_CARE prev. année1'!B31</f>
        <v>Informatique</v>
      </c>
      <c r="B19" s="60">
        <f>'1_CARE prev. année1'!C32</f>
        <v>0</v>
      </c>
      <c r="C19" s="55"/>
      <c r="D19" s="56"/>
      <c r="E19" s="149"/>
      <c r="F19" s="57"/>
      <c r="N19" s="8"/>
      <c r="O19" s="8"/>
      <c r="P19" s="8"/>
    </row>
    <row r="20" spans="1:16" ht="15" x14ac:dyDescent="0.25">
      <c r="A20" s="51" t="str">
        <f>'1_CARE prev. année1'!B32</f>
        <v>Assurances</v>
      </c>
      <c r="B20" s="60">
        <f>'1_CARE prev. année1'!C33</f>
        <v>0</v>
      </c>
      <c r="C20" s="55"/>
      <c r="D20" s="56"/>
      <c r="E20" s="149"/>
      <c r="F20" s="57"/>
      <c r="N20" s="8"/>
      <c r="O20" s="8"/>
      <c r="P20" s="8"/>
    </row>
    <row r="21" spans="1:16" ht="15" x14ac:dyDescent="0.25">
      <c r="A21" s="51" t="str">
        <f>'1_CARE prev. année1'!B33</f>
        <v>Locaux</v>
      </c>
      <c r="B21" s="60">
        <f>'1_CARE prev. année1'!C34</f>
        <v>0</v>
      </c>
      <c r="C21" s="55"/>
      <c r="D21" s="56"/>
      <c r="E21" s="149"/>
      <c r="F21" s="57"/>
      <c r="N21" s="8"/>
      <c r="O21" s="8"/>
      <c r="P21" s="8"/>
    </row>
    <row r="22" spans="1:16" ht="15" x14ac:dyDescent="0.25">
      <c r="A22" s="51" t="str">
        <f>'1_CARE prev. année1'!B34</f>
        <v>Services centraux et recherche (R&amp;D)</v>
      </c>
      <c r="B22" s="60">
        <f>'1_CARE prev. année1'!C35</f>
        <v>0</v>
      </c>
      <c r="C22" s="55"/>
      <c r="D22" s="56"/>
      <c r="E22" s="149"/>
      <c r="F22" s="57"/>
      <c r="N22" s="8"/>
      <c r="O22" s="8"/>
      <c r="P22" s="8"/>
    </row>
    <row r="23" spans="1:16" ht="15" x14ac:dyDescent="0.25">
      <c r="A23" s="51" t="str">
        <f>'1_CARE prev. année1'!B35</f>
        <v>Garantie de renouvellement</v>
      </c>
      <c r="B23" s="60">
        <f>'1_CARE prev. année1'!C36</f>
        <v>0</v>
      </c>
      <c r="C23" s="55"/>
      <c r="D23" s="56"/>
      <c r="E23" s="149"/>
      <c r="F23" s="57"/>
      <c r="N23" s="8"/>
      <c r="O23" s="8"/>
      <c r="P23" s="8"/>
    </row>
    <row r="24" spans="1:16" ht="15" x14ac:dyDescent="0.25">
      <c r="A24" s="51" t="str">
        <f>'1_CARE prev. année1'!B36</f>
        <v>Programme de renouvellement</v>
      </c>
      <c r="B24" s="60">
        <f>'1_CARE prev. année1'!C37</f>
        <v>0</v>
      </c>
      <c r="C24" s="55"/>
      <c r="D24" s="56"/>
      <c r="E24" s="149"/>
      <c r="F24" s="57"/>
      <c r="N24" s="8"/>
      <c r="O24" s="8"/>
      <c r="P24" s="8"/>
    </row>
    <row r="25" spans="1:16" ht="15" x14ac:dyDescent="0.25">
      <c r="A25" s="51" t="str">
        <f>'1_CARE prev. année1'!B37</f>
        <v>Fonds de renouvellement</v>
      </c>
      <c r="B25" s="60">
        <f>'1_CARE prev. année1'!C38</f>
        <v>0</v>
      </c>
      <c r="C25" s="55"/>
      <c r="D25" s="56"/>
      <c r="E25" s="149"/>
      <c r="F25" s="57"/>
      <c r="N25" s="8"/>
      <c r="O25" s="8"/>
      <c r="P25" s="8"/>
    </row>
    <row r="26" spans="1:16" ht="15" x14ac:dyDescent="0.25">
      <c r="A26" s="51" t="str">
        <f>'1_CARE prev. année1'!B38</f>
        <v>Charges relatives aux investissements contractuels (hors biens du concessionnaire)</v>
      </c>
      <c r="B26" s="60">
        <f>'1_CARE prev. année1'!C39</f>
        <v>0</v>
      </c>
      <c r="C26" s="55"/>
      <c r="D26" s="56"/>
      <c r="E26" s="149"/>
      <c r="F26" s="57"/>
      <c r="N26" s="8"/>
      <c r="O26" s="8"/>
      <c r="P26" s="8"/>
    </row>
    <row r="27" spans="1:16" ht="15" x14ac:dyDescent="0.25">
      <c r="A27" s="51" t="str">
        <f>'1_CARE prev. année1'!B39</f>
        <v>Charges relatives aux investissements domaine privé</v>
      </c>
      <c r="B27" s="60">
        <f>'1_CARE prev. année1'!C40</f>
        <v>0</v>
      </c>
      <c r="C27" s="55"/>
      <c r="D27" s="56"/>
      <c r="E27" s="149"/>
      <c r="F27" s="57"/>
      <c r="N27" s="8"/>
      <c r="O27" s="8"/>
      <c r="P27" s="8"/>
    </row>
    <row r="28" spans="1:16" ht="15" x14ac:dyDescent="0.25">
      <c r="A28" s="51" t="str">
        <f>'1_CARE prev. année1'!B40</f>
        <v>Créances irrécouvrables et contentieux</v>
      </c>
      <c r="B28" s="60">
        <f>'1_CARE prev. année1'!C41</f>
        <v>0</v>
      </c>
      <c r="C28" s="55"/>
      <c r="D28" s="56"/>
      <c r="E28" s="149"/>
      <c r="F28" s="57"/>
      <c r="N28" s="8"/>
      <c r="O28" s="8"/>
      <c r="P28" s="8"/>
    </row>
    <row r="29" spans="1:16" ht="15.75" thickBot="1" x14ac:dyDescent="0.3">
      <c r="A29" s="51" t="str">
        <f>'1_CARE prev. année1'!B41</f>
        <v>Autres charges, études, améliorations</v>
      </c>
      <c r="B29" s="60">
        <f>'1_CARE prev. année1'!C42</f>
        <v>0</v>
      </c>
      <c r="C29" s="173"/>
      <c r="D29" s="174"/>
      <c r="E29" s="175"/>
      <c r="F29" s="176"/>
      <c r="N29" s="8"/>
      <c r="O29" s="8"/>
      <c r="P29" s="8"/>
    </row>
    <row r="30" spans="1:16" ht="15.75" thickBot="1" x14ac:dyDescent="0.3">
      <c r="A30" s="177" t="s">
        <v>77</v>
      </c>
      <c r="B30" s="61">
        <f>SUM(B9:B28)</f>
        <v>0</v>
      </c>
      <c r="C30" s="63">
        <f>SUM(C9:C28)</f>
        <v>0</v>
      </c>
      <c r="D30" s="64">
        <f t="shared" ref="D30:F30" si="0">SUM(D9:D28)</f>
        <v>0</v>
      </c>
      <c r="E30" s="64">
        <f t="shared" ref="E30" si="1">SUM(E9:E28)</f>
        <v>0</v>
      </c>
      <c r="F30" s="66">
        <f t="shared" si="0"/>
        <v>0</v>
      </c>
      <c r="N30" s="8"/>
      <c r="O30" s="8"/>
      <c r="P30" s="8"/>
    </row>
    <row r="31" spans="1:16" ht="15.75" thickBot="1" x14ac:dyDescent="0.3">
      <c r="A31" s="58" t="s">
        <v>114</v>
      </c>
      <c r="B31" s="62"/>
      <c r="C31" s="59" t="e">
        <f>C30/$B30</f>
        <v>#DIV/0!</v>
      </c>
      <c r="D31" s="65" t="e">
        <f>D30/$B30</f>
        <v>#DIV/0!</v>
      </c>
      <c r="E31" s="65" t="e">
        <f>E30/$B30</f>
        <v>#DIV/0!</v>
      </c>
      <c r="F31" s="67" t="e">
        <f>F30/$B30</f>
        <v>#DIV/0!</v>
      </c>
      <c r="N31" s="8"/>
      <c r="O31" s="8"/>
      <c r="P31" s="8"/>
    </row>
    <row r="32" spans="1:16" ht="15.75" thickBot="1" x14ac:dyDescent="0.3">
      <c r="A32" s="147" t="s">
        <v>119</v>
      </c>
      <c r="B32" s="150">
        <v>0.15</v>
      </c>
      <c r="C32" s="151"/>
      <c r="D32" s="151"/>
      <c r="E32" s="151"/>
      <c r="F32" s="151"/>
      <c r="H32" s="81">
        <f>SUM(B32:F32)</f>
        <v>0.15</v>
      </c>
      <c r="N32" s="8"/>
      <c r="O32" s="8"/>
      <c r="P32" s="8"/>
    </row>
    <row r="33" spans="1:20" ht="15" x14ac:dyDescent="0.2">
      <c r="N33" s="8"/>
      <c r="O33" s="8"/>
      <c r="P33" s="8"/>
    </row>
    <row r="34" spans="1:20" ht="15" x14ac:dyDescent="0.2">
      <c r="N34" s="8"/>
      <c r="O34" s="8"/>
      <c r="P34" s="8"/>
    </row>
    <row r="35" spans="1:20" s="1" customFormat="1" ht="20.100000000000001" customHeight="1" x14ac:dyDescent="0.25">
      <c r="A35" s="324" t="s">
        <v>247</v>
      </c>
      <c r="B35" s="324"/>
      <c r="C35" s="324"/>
      <c r="D35" s="324"/>
      <c r="E35" s="324"/>
      <c r="F35" s="324"/>
      <c r="G35" s="7"/>
      <c r="H35" s="7"/>
      <c r="I35" s="7"/>
      <c r="J35" s="7"/>
      <c r="K35" s="7"/>
      <c r="L35" s="7"/>
      <c r="M35" s="8"/>
      <c r="N35" s="8"/>
      <c r="O35" s="8"/>
      <c r="P35" s="8"/>
    </row>
    <row r="36" spans="1:20" s="1" customFormat="1" ht="20.100000000000001" customHeight="1" x14ac:dyDescent="0.25">
      <c r="A36" s="335" t="s">
        <v>130</v>
      </c>
      <c r="B36" s="335"/>
      <c r="C36" s="335"/>
      <c r="D36" s="335"/>
      <c r="E36" s="335"/>
      <c r="F36" s="335"/>
      <c r="G36" s="29"/>
      <c r="H36" s="29"/>
      <c r="I36" s="29"/>
      <c r="J36" s="29"/>
      <c r="K36" s="29"/>
      <c r="L36" s="29"/>
      <c r="M36" s="8"/>
      <c r="N36" s="8"/>
      <c r="O36" s="8"/>
      <c r="P36" s="8"/>
    </row>
    <row r="37" spans="1:20" s="1" customFormat="1" ht="8.4499999999999993" customHeight="1" thickBot="1" x14ac:dyDescent="0.3"/>
    <row r="38" spans="1:20" ht="15.75" thickBot="1" x14ac:dyDescent="0.25">
      <c r="A38" s="1"/>
      <c r="B38" s="1"/>
      <c r="C38" s="214" t="s">
        <v>115</v>
      </c>
      <c r="D38" s="215"/>
      <c r="E38" s="216"/>
      <c r="G38" s="47"/>
      <c r="H38" s="10"/>
      <c r="R38" s="8"/>
      <c r="S38" s="8"/>
      <c r="T38" s="8"/>
    </row>
    <row r="39" spans="1:20" ht="30.75" thickBot="1" x14ac:dyDescent="0.25">
      <c r="A39" s="1"/>
      <c r="B39" s="1"/>
      <c r="C39" s="217" t="s">
        <v>161</v>
      </c>
      <c r="D39" s="218" t="s">
        <v>118</v>
      </c>
      <c r="E39" s="219" t="s">
        <v>251</v>
      </c>
      <c r="G39" s="47"/>
      <c r="H39" s="10"/>
      <c r="R39" s="8"/>
      <c r="S39" s="8"/>
      <c r="T39" s="8"/>
    </row>
    <row r="40" spans="1:20" ht="15.75" thickBot="1" x14ac:dyDescent="0.3">
      <c r="A40" s="220" t="s">
        <v>119</v>
      </c>
      <c r="B40" s="221">
        <v>0.15</v>
      </c>
      <c r="C40" s="222">
        <v>0.25</v>
      </c>
      <c r="D40" s="223">
        <v>0.3</v>
      </c>
      <c r="E40" s="224">
        <v>0.3</v>
      </c>
      <c r="H40" s="81">
        <f>SUM(B40:E40)</f>
        <v>1</v>
      </c>
      <c r="R40" s="8"/>
      <c r="S40" s="8"/>
      <c r="T40" s="8"/>
    </row>
    <row r="41" spans="1:20" ht="15" x14ac:dyDescent="0.2">
      <c r="F41" s="47"/>
      <c r="H41" s="10"/>
      <c r="L41" s="8"/>
      <c r="M41" s="8"/>
      <c r="N41" s="8"/>
    </row>
    <row r="42" spans="1:20" ht="15" x14ac:dyDescent="0.2">
      <c r="F42" s="47"/>
      <c r="H42" s="10"/>
      <c r="L42" s="8"/>
      <c r="M42" s="8"/>
      <c r="N42" s="8"/>
    </row>
    <row r="43" spans="1:20" x14ac:dyDescent="0.2">
      <c r="F43" s="47"/>
      <c r="H43" s="10"/>
    </row>
  </sheetData>
  <mergeCells count="7">
    <mergeCell ref="A35:F35"/>
    <mergeCell ref="A36:F36"/>
    <mergeCell ref="B7:B8"/>
    <mergeCell ref="C7:F7"/>
    <mergeCell ref="A4:F4"/>
    <mergeCell ref="A7:A8"/>
    <mergeCell ref="A5:F5"/>
  </mergeCells>
  <pageMargins left="0.70866141732283472" right="0.70866141732283472" top="0.35433070866141736" bottom="0.35433070866141736" header="0.31496062992125984" footer="0.31496062992125984"/>
  <pageSetup paperSize="9" scale="88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2"/>
  <sheetViews>
    <sheetView zoomScale="85" zoomScaleNormal="85" workbookViewId="0">
      <selection activeCell="B33" sqref="B33"/>
    </sheetView>
  </sheetViews>
  <sheetFormatPr baseColWidth="10" defaultColWidth="11.42578125" defaultRowHeight="12.75" x14ac:dyDescent="0.2"/>
  <cols>
    <col min="1" max="1" width="68.42578125" style="10" customWidth="1"/>
    <col min="2" max="2" width="55.42578125" style="10" customWidth="1"/>
    <col min="3" max="16384" width="11.42578125" style="10"/>
  </cols>
  <sheetData>
    <row r="1" spans="1:13" s="1" customFormat="1" ht="20.100000000000001" customHeight="1" x14ac:dyDescent="0.25">
      <c r="A1" s="7" t="str">
        <f>'1_CARE prev. année1'!A1</f>
        <v>Neuillé-Pont-Pierre</v>
      </c>
      <c r="B1" s="8" t="str">
        <f>'1_CARE prev. année1'!E1</f>
        <v>_________</v>
      </c>
      <c r="M1" s="8"/>
    </row>
    <row r="2" spans="1:13" s="1" customFormat="1" ht="20.100000000000001" customHeight="1" x14ac:dyDescent="0.25">
      <c r="A2" s="7" t="str">
        <f>'1_CARE prev. année1'!A2</f>
        <v>Service de l'Eau Potable</v>
      </c>
      <c r="B2" s="243">
        <f>'1_CARE prev. année1'!E2</f>
        <v>46199</v>
      </c>
      <c r="M2" s="8"/>
    </row>
    <row r="3" spans="1:13" s="1" customFormat="1" ht="8.4499999999999993" customHeight="1" x14ac:dyDescent="0.25"/>
    <row r="4" spans="1:13" s="1" customFormat="1" ht="8.4499999999999993" customHeight="1" x14ac:dyDescent="0.25"/>
    <row r="5" spans="1:13" s="1" customFormat="1" ht="20.100000000000001" customHeight="1" x14ac:dyDescent="0.25">
      <c r="A5" s="324" t="s">
        <v>121</v>
      </c>
      <c r="B5" s="324"/>
      <c r="C5" s="7"/>
      <c r="D5" s="7"/>
      <c r="E5" s="7"/>
      <c r="F5" s="7"/>
      <c r="G5" s="7"/>
      <c r="H5" s="7"/>
      <c r="I5" s="7"/>
      <c r="J5" s="8"/>
      <c r="K5" s="8"/>
      <c r="L5" s="8"/>
      <c r="M5" s="8"/>
    </row>
    <row r="6" spans="1:13" s="1" customFormat="1" ht="15" customHeight="1" thickBot="1" x14ac:dyDescent="0.3">
      <c r="A6" s="201"/>
      <c r="B6" s="201"/>
      <c r="C6" s="7"/>
      <c r="D6" s="7"/>
      <c r="E6" s="7"/>
      <c r="F6" s="7"/>
      <c r="G6" s="7"/>
      <c r="H6" s="7"/>
      <c r="I6" s="7"/>
      <c r="J6" s="8"/>
      <c r="K6" s="8"/>
      <c r="L6" s="8"/>
      <c r="M6" s="8"/>
    </row>
    <row r="7" spans="1:13" ht="15.75" thickBot="1" x14ac:dyDescent="0.25">
      <c r="A7" s="341" t="s">
        <v>143</v>
      </c>
      <c r="B7" s="342"/>
      <c r="K7" s="8"/>
      <c r="L7" s="8"/>
      <c r="M7" s="8"/>
    </row>
    <row r="8" spans="1:13" ht="16.5" customHeight="1" x14ac:dyDescent="0.2">
      <c r="A8" s="226" t="s">
        <v>133</v>
      </c>
      <c r="B8" s="227"/>
      <c r="K8" s="8"/>
      <c r="L8" s="8"/>
      <c r="M8" s="8"/>
    </row>
    <row r="9" spans="1:13" ht="16.5" customHeight="1" x14ac:dyDescent="0.2">
      <c r="A9" s="228" t="s">
        <v>138</v>
      </c>
      <c r="B9" s="229"/>
      <c r="K9" s="8"/>
      <c r="L9" s="8"/>
      <c r="M9" s="8"/>
    </row>
    <row r="10" spans="1:13" ht="16.5" customHeight="1" x14ac:dyDescent="0.2">
      <c r="A10" s="228" t="s">
        <v>134</v>
      </c>
      <c r="B10" s="229"/>
      <c r="K10" s="8"/>
      <c r="L10" s="8"/>
      <c r="M10" s="8"/>
    </row>
    <row r="11" spans="1:13" ht="16.5" customHeight="1" x14ac:dyDescent="0.2">
      <c r="A11" s="228" t="s">
        <v>140</v>
      </c>
      <c r="B11" s="229"/>
      <c r="K11" s="8"/>
      <c r="L11" s="8"/>
      <c r="M11" s="8"/>
    </row>
    <row r="12" spans="1:13" ht="16.5" customHeight="1" x14ac:dyDescent="0.2">
      <c r="A12" s="228" t="s">
        <v>139</v>
      </c>
      <c r="B12" s="229"/>
      <c r="K12" s="8"/>
      <c r="L12" s="8"/>
      <c r="M12" s="8"/>
    </row>
    <row r="13" spans="1:13" ht="16.5" customHeight="1" x14ac:dyDescent="0.2">
      <c r="A13" s="228" t="s">
        <v>141</v>
      </c>
      <c r="B13" s="229"/>
      <c r="K13" s="8"/>
      <c r="L13" s="8"/>
      <c r="M13" s="8"/>
    </row>
    <row r="14" spans="1:13" ht="16.5" customHeight="1" x14ac:dyDescent="0.2">
      <c r="A14" s="228" t="s">
        <v>231</v>
      </c>
      <c r="B14" s="230" t="s">
        <v>235</v>
      </c>
      <c r="K14" s="8"/>
      <c r="L14" s="8"/>
      <c r="M14" s="8"/>
    </row>
    <row r="15" spans="1:13" ht="16.5" customHeight="1" x14ac:dyDescent="0.2">
      <c r="A15" s="228" t="s">
        <v>232</v>
      </c>
      <c r="B15" s="230" t="s">
        <v>239</v>
      </c>
      <c r="K15" s="8"/>
      <c r="L15" s="8"/>
      <c r="M15" s="8"/>
    </row>
    <row r="16" spans="1:13" ht="16.5" customHeight="1" x14ac:dyDescent="0.2">
      <c r="A16" s="228" t="s">
        <v>233</v>
      </c>
      <c r="B16" s="230" t="s">
        <v>240</v>
      </c>
      <c r="K16" s="8"/>
      <c r="L16" s="8"/>
      <c r="M16" s="8"/>
    </row>
    <row r="17" spans="1:13" ht="16.5" customHeight="1" x14ac:dyDescent="0.2">
      <c r="A17" s="228" t="s">
        <v>249</v>
      </c>
      <c r="B17" s="230" t="s">
        <v>241</v>
      </c>
      <c r="K17" s="8"/>
      <c r="L17" s="8"/>
      <c r="M17" s="8"/>
    </row>
    <row r="18" spans="1:13" ht="16.5" customHeight="1" x14ac:dyDescent="0.2">
      <c r="A18" s="228" t="s">
        <v>230</v>
      </c>
      <c r="B18" s="230" t="s">
        <v>242</v>
      </c>
      <c r="K18" s="8"/>
      <c r="L18" s="8"/>
      <c r="M18" s="8"/>
    </row>
    <row r="19" spans="1:13" ht="16.5" customHeight="1" x14ac:dyDescent="0.2">
      <c r="A19" s="228" t="s">
        <v>142</v>
      </c>
      <c r="B19" s="230" t="s">
        <v>240</v>
      </c>
      <c r="K19" s="8"/>
      <c r="L19" s="8"/>
      <c r="M19" s="8"/>
    </row>
    <row r="20" spans="1:13" ht="16.5" customHeight="1" x14ac:dyDescent="0.2">
      <c r="A20" s="228" t="s">
        <v>234</v>
      </c>
      <c r="B20" s="229"/>
      <c r="K20" s="8"/>
      <c r="L20" s="8"/>
      <c r="M20" s="8"/>
    </row>
    <row r="21" spans="1:13" ht="16.5" customHeight="1" x14ac:dyDescent="0.2">
      <c r="A21" s="228" t="s">
        <v>227</v>
      </c>
      <c r="B21" s="229"/>
      <c r="K21" s="8"/>
      <c r="L21" s="8"/>
      <c r="M21" s="8"/>
    </row>
    <row r="22" spans="1:13" ht="16.5" customHeight="1" x14ac:dyDescent="0.2">
      <c r="A22" s="228" t="s">
        <v>228</v>
      </c>
      <c r="B22" s="230" t="s">
        <v>243</v>
      </c>
      <c r="K22" s="8"/>
      <c r="L22" s="8"/>
      <c r="M22" s="8"/>
    </row>
    <row r="23" spans="1:13" ht="16.5" customHeight="1" x14ac:dyDescent="0.2">
      <c r="A23" s="228" t="s">
        <v>229</v>
      </c>
      <c r="B23" s="230" t="s">
        <v>238</v>
      </c>
      <c r="K23" s="8"/>
      <c r="L23" s="8"/>
      <c r="M23" s="8"/>
    </row>
    <row r="24" spans="1:13" ht="16.5" customHeight="1" x14ac:dyDescent="0.2">
      <c r="A24" s="228" t="s">
        <v>136</v>
      </c>
      <c r="B24" s="230" t="s">
        <v>237</v>
      </c>
      <c r="K24" s="8"/>
      <c r="L24" s="8"/>
      <c r="M24" s="8"/>
    </row>
    <row r="25" spans="1:13" ht="16.5" customHeight="1" x14ac:dyDescent="0.2">
      <c r="A25" s="228" t="s">
        <v>226</v>
      </c>
      <c r="B25" s="230" t="s">
        <v>236</v>
      </c>
      <c r="K25" s="8"/>
      <c r="L25" s="8"/>
      <c r="M25" s="8"/>
    </row>
    <row r="26" spans="1:13" ht="16.5" customHeight="1" thickBot="1" x14ac:dyDescent="0.25">
      <c r="A26" s="231" t="s">
        <v>135</v>
      </c>
      <c r="B26" s="232"/>
      <c r="K26" s="8"/>
      <c r="L26" s="8"/>
      <c r="M26" s="8"/>
    </row>
    <row r="27" spans="1:13" s="1" customFormat="1" ht="16.5" customHeight="1" thickBot="1" x14ac:dyDescent="0.3">
      <c r="A27" s="199" t="s">
        <v>248</v>
      </c>
      <c r="B27" s="201"/>
      <c r="C27" s="7"/>
      <c r="D27" s="7"/>
      <c r="E27" s="7"/>
      <c r="F27" s="7"/>
      <c r="G27" s="7"/>
      <c r="H27" s="7"/>
      <c r="I27" s="7"/>
      <c r="J27" s="8"/>
      <c r="K27" s="8"/>
      <c r="L27" s="8"/>
      <c r="M27" s="8"/>
    </row>
    <row r="28" spans="1:13" ht="15.75" thickBot="1" x14ac:dyDescent="0.25">
      <c r="A28" s="203" t="s">
        <v>132</v>
      </c>
      <c r="B28" s="202" t="s">
        <v>301</v>
      </c>
      <c r="K28" s="8"/>
      <c r="L28" s="8"/>
      <c r="M28" s="8"/>
    </row>
    <row r="29" spans="1:13" ht="25.5" x14ac:dyDescent="0.2">
      <c r="A29" s="233" t="s">
        <v>245</v>
      </c>
      <c r="B29" s="234"/>
      <c r="K29" s="8"/>
      <c r="L29" s="8"/>
      <c r="M29" s="8"/>
    </row>
    <row r="30" spans="1:13" ht="18" customHeight="1" x14ac:dyDescent="0.2">
      <c r="A30" s="235" t="s">
        <v>223</v>
      </c>
      <c r="B30" s="236"/>
      <c r="K30" s="8"/>
      <c r="L30" s="8"/>
      <c r="M30" s="8"/>
    </row>
    <row r="31" spans="1:13" ht="18" customHeight="1" x14ac:dyDescent="0.2">
      <c r="A31" s="235" t="s">
        <v>224</v>
      </c>
      <c r="B31" s="236"/>
      <c r="K31" s="8"/>
      <c r="L31" s="8"/>
      <c r="M31" s="8"/>
    </row>
    <row r="32" spans="1:13" ht="25.5" x14ac:dyDescent="0.2">
      <c r="A32" s="235" t="s">
        <v>244</v>
      </c>
      <c r="B32" s="236"/>
      <c r="K32" s="8"/>
      <c r="L32" s="8"/>
      <c r="M32" s="8"/>
    </row>
    <row r="33" spans="1:13" ht="18" customHeight="1" x14ac:dyDescent="0.2">
      <c r="A33" s="235" t="s">
        <v>124</v>
      </c>
      <c r="B33" s="236"/>
      <c r="K33" s="8"/>
      <c r="L33" s="8"/>
      <c r="M33" s="8"/>
    </row>
    <row r="34" spans="1:13" ht="18" customHeight="1" x14ac:dyDescent="0.2">
      <c r="A34" s="235" t="s">
        <v>122</v>
      </c>
      <c r="B34" s="236"/>
      <c r="K34" s="8"/>
      <c r="L34" s="8"/>
      <c r="M34" s="8"/>
    </row>
    <row r="35" spans="1:13" ht="18" customHeight="1" x14ac:dyDescent="0.2">
      <c r="A35" s="235" t="s">
        <v>123</v>
      </c>
      <c r="B35" s="236"/>
      <c r="K35" s="8"/>
      <c r="L35" s="8"/>
      <c r="M35" s="8"/>
    </row>
    <row r="36" spans="1:13" ht="18" customHeight="1" x14ac:dyDescent="0.2">
      <c r="A36" s="235" t="s">
        <v>125</v>
      </c>
      <c r="B36" s="236"/>
    </row>
    <row r="37" spans="1:13" ht="25.5" x14ac:dyDescent="0.2">
      <c r="A37" s="235" t="s">
        <v>225</v>
      </c>
      <c r="B37" s="236"/>
      <c r="K37" s="8"/>
      <c r="L37" s="8"/>
      <c r="M37" s="8"/>
    </row>
    <row r="38" spans="1:13" ht="18" customHeight="1" x14ac:dyDescent="0.2">
      <c r="A38" s="237" t="s">
        <v>137</v>
      </c>
      <c r="B38" s="236"/>
    </row>
    <row r="39" spans="1:13" ht="18" customHeight="1" x14ac:dyDescent="0.2">
      <c r="A39" s="237" t="s">
        <v>137</v>
      </c>
      <c r="B39" s="236"/>
    </row>
    <row r="40" spans="1:13" ht="18" customHeight="1" thickBot="1" x14ac:dyDescent="0.25">
      <c r="A40" s="238" t="s">
        <v>131</v>
      </c>
      <c r="B40" s="239"/>
    </row>
    <row r="52" ht="15" customHeight="1" x14ac:dyDescent="0.2"/>
  </sheetData>
  <mergeCells count="2">
    <mergeCell ref="A7:B7"/>
    <mergeCell ref="A5:B5"/>
  </mergeCells>
  <pageMargins left="0.70866141732283472" right="0.70866141732283472" top="0.35433070866141736" bottom="0.35433070866141736" header="0.31496062992125984" footer="0.31496062992125984"/>
  <pageSetup paperSize="9" scale="8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0_Instructions</vt:lpstr>
      <vt:lpstr>1_CARE prev. année1</vt:lpstr>
      <vt:lpstr>2_Détail des produits</vt:lpstr>
      <vt:lpstr>3_Détail des charges RH</vt:lpstr>
      <vt:lpstr>4_Détail des autres charges</vt:lpstr>
      <vt:lpstr>5_CARE pluriannuel</vt:lpstr>
      <vt:lpstr>6_Plan de rnvlt</vt:lpstr>
      <vt:lpstr>7_Formule indexation</vt:lpstr>
      <vt:lpstr>8_Règlement du Service</vt:lpstr>
      <vt:lpstr>Facture 120m3</vt:lpstr>
      <vt:lpstr>'1_CARE prev. année1'!Zone_d_impression</vt:lpstr>
      <vt:lpstr>'2_Détail des produits'!Zone_d_impression</vt:lpstr>
      <vt:lpstr>'3_Détail des charges RH'!Zone_d_impression</vt:lpstr>
      <vt:lpstr>'4_Détail des autres charges'!Zone_d_impression</vt:lpstr>
      <vt:lpstr>'5_CARE pluriannuel'!Zone_d_impression</vt:lpstr>
      <vt:lpstr>'6_Plan de rnvlt'!Zone_d_impression</vt:lpstr>
      <vt:lpstr>'8_Règlement du Service'!Zone_d_impression</vt:lpstr>
    </vt:vector>
  </TitlesOfParts>
  <Manager>CF</Manager>
  <Company>CABINET CONSEIL ASPASIE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Gester</dc:creator>
  <cp:lastModifiedBy>Olivier GESTER</cp:lastModifiedBy>
  <cp:lastPrinted>2023-11-11T14:12:38Z</cp:lastPrinted>
  <dcterms:created xsi:type="dcterms:W3CDTF">2021-03-22T21:17:39Z</dcterms:created>
  <dcterms:modified xsi:type="dcterms:W3CDTF">2026-05-13T08:15:31Z</dcterms:modified>
</cp:coreProperties>
</file>