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Asus\Documents\OGELIA dossiers en cours\37_Neuillé Pont Pierre DSP\Procédure\6.1_Prépa DCE\"/>
    </mc:Choice>
  </mc:AlternateContent>
  <xr:revisionPtr revIDLastSave="0" documentId="13_ncr:1_{4B19DDC2-B41B-4F6C-95E9-FE82789E58D4}" xr6:coauthVersionLast="47" xr6:coauthVersionMax="47" xr10:uidLastSave="{00000000-0000-0000-0000-000000000000}"/>
  <bookViews>
    <workbookView xWindow="-120" yWindow="-120" windowWidth="24240" windowHeight="13020" tabRatio="710" xr2:uid="{00000000-000D-0000-FFFF-FFFF00000000}"/>
  </bookViews>
  <sheets>
    <sheet name="0_Instructions" sheetId="1" r:id="rId1"/>
    <sheet name="1_CARE prev. année1" sheetId="2" r:id="rId2"/>
    <sheet name="2_Détail des produits" sheetId="8" r:id="rId3"/>
    <sheet name="3_Détail des charges RH" sheetId="6" r:id="rId4"/>
    <sheet name="4_Détail des autres charges" sheetId="3" r:id="rId5"/>
    <sheet name="5_CARE pluriannuel" sheetId="11" r:id="rId6"/>
    <sheet name="6_Plan de rnvlt" sheetId="15" r:id="rId7"/>
    <sheet name="7_Formule indexation" sheetId="17" r:id="rId8"/>
    <sheet name="8_Règlement du Service" sheetId="18" r:id="rId9"/>
    <sheet name="9_Calcul facture 120 m3" sheetId="19" r:id="rId10"/>
  </sheets>
  <definedNames>
    <definedName name="_xlnm.Print_Area" localSheetId="1">'1_CARE prev. année1'!$A:$E</definedName>
    <definedName name="_xlnm.Print_Area" localSheetId="2">'2_Détail des produits'!$A:$E</definedName>
    <definedName name="_xlnm.Print_Area" localSheetId="3">'3_Détail des charges RH'!$A:$F</definedName>
    <definedName name="_xlnm.Print_Area" localSheetId="4">'4_Détail des autres charges'!$A$1:$E$142</definedName>
    <definedName name="_xlnm.Print_Area" localSheetId="5">'5_CARE pluriannuel'!$A$1:$M$68</definedName>
    <definedName name="_xlnm.Print_Area" localSheetId="6">'6_Plan de rnvlt'!$A$1:$S$20</definedName>
    <definedName name="_xlnm.Print_Area" localSheetId="8">'8_Règlement du Service'!$A:$B</definedName>
  </definedNames>
  <calcPr calcId="191029" iterate="1" iterateDelta="1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8" i="15" l="1"/>
  <c r="R18" i="15"/>
  <c r="Q18" i="15"/>
  <c r="P18" i="15"/>
  <c r="O18" i="15"/>
  <c r="N18" i="15"/>
  <c r="M18" i="15"/>
  <c r="L18" i="15"/>
  <c r="K18" i="15"/>
  <c r="J18" i="15"/>
  <c r="T18" i="15" s="1"/>
  <c r="S17" i="15"/>
  <c r="R17" i="15"/>
  <c r="Q17" i="15"/>
  <c r="P17" i="15"/>
  <c r="O17" i="15"/>
  <c r="N17" i="15"/>
  <c r="M17" i="15"/>
  <c r="L17" i="15"/>
  <c r="K17" i="15"/>
  <c r="J17" i="15"/>
  <c r="T17" i="15" s="1"/>
  <c r="S14" i="15"/>
  <c r="R14" i="15"/>
  <c r="Q14" i="15"/>
  <c r="P14" i="15"/>
  <c r="O14" i="15"/>
  <c r="N14" i="15"/>
  <c r="M14" i="15"/>
  <c r="L14" i="15"/>
  <c r="K14" i="15"/>
  <c r="J14" i="15"/>
  <c r="S13" i="15"/>
  <c r="R13" i="15"/>
  <c r="Q13" i="15"/>
  <c r="P13" i="15"/>
  <c r="O13" i="15"/>
  <c r="N13" i="15"/>
  <c r="M13" i="15"/>
  <c r="L13" i="15"/>
  <c r="K13" i="15"/>
  <c r="J13" i="15"/>
  <c r="T13" i="15" s="1"/>
  <c r="K7" i="11"/>
  <c r="L7" i="11" s="1"/>
  <c r="M7" i="11" s="1"/>
  <c r="P9" i="15"/>
  <c r="Q9" i="15"/>
  <c r="P11" i="15"/>
  <c r="Q11" i="15"/>
  <c r="P12" i="15"/>
  <c r="Q12" i="15"/>
  <c r="P15" i="15"/>
  <c r="Q15" i="15"/>
  <c r="P16" i="15"/>
  <c r="Q16" i="15"/>
  <c r="O9" i="15"/>
  <c r="R9" i="15"/>
  <c r="S9" i="15"/>
  <c r="J9" i="15"/>
  <c r="F2" i="19"/>
  <c r="F1" i="19"/>
  <c r="A2" i="19"/>
  <c r="A1" i="19"/>
  <c r="B19" i="19"/>
  <c r="F18" i="19"/>
  <c r="D18" i="19"/>
  <c r="F15" i="19"/>
  <c r="D15" i="19"/>
  <c r="F14" i="19"/>
  <c r="D14" i="19"/>
  <c r="F8" i="19"/>
  <c r="D8" i="19"/>
  <c r="F123" i="3"/>
  <c r="F124" i="3"/>
  <c r="F122" i="3"/>
  <c r="F133" i="3"/>
  <c r="F139" i="3"/>
  <c r="F141" i="3"/>
  <c r="F140" i="3"/>
  <c r="F89" i="3"/>
  <c r="F102" i="3"/>
  <c r="F101" i="3"/>
  <c r="F100" i="3" s="1"/>
  <c r="F99" i="3" s="1"/>
  <c r="F45" i="3"/>
  <c r="F64" i="3"/>
  <c r="F65" i="3"/>
  <c r="F20" i="6"/>
  <c r="F19" i="6"/>
  <c r="F18" i="6"/>
  <c r="T14" i="15" l="1"/>
  <c r="B23" i="19"/>
  <c r="D19" i="19"/>
  <c r="F19" i="19"/>
  <c r="F26" i="19"/>
  <c r="D26" i="19"/>
  <c r="J11" i="15"/>
  <c r="K11" i="15"/>
  <c r="L11" i="15"/>
  <c r="M11" i="15"/>
  <c r="N11" i="15"/>
  <c r="O11" i="15"/>
  <c r="R11" i="15"/>
  <c r="S11" i="15"/>
  <c r="J12" i="15"/>
  <c r="K12" i="15"/>
  <c r="L12" i="15"/>
  <c r="M12" i="15"/>
  <c r="N12" i="15"/>
  <c r="O12" i="15"/>
  <c r="R12" i="15"/>
  <c r="S12" i="15"/>
  <c r="J15" i="15"/>
  <c r="K15" i="15"/>
  <c r="L15" i="15"/>
  <c r="M15" i="15"/>
  <c r="N15" i="15"/>
  <c r="O15" i="15"/>
  <c r="R15" i="15"/>
  <c r="S15" i="15"/>
  <c r="J16" i="15"/>
  <c r="K16" i="15"/>
  <c r="L16" i="15"/>
  <c r="M16" i="15"/>
  <c r="N16" i="15"/>
  <c r="O16" i="15"/>
  <c r="R16" i="15"/>
  <c r="S16" i="15"/>
  <c r="D23" i="19" l="1"/>
  <c r="D25" i="19" s="1"/>
  <c r="D28" i="19" s="1"/>
  <c r="D30" i="19" s="1"/>
  <c r="F23" i="19"/>
  <c r="F25" i="19" s="1"/>
  <c r="F28" i="19" s="1"/>
  <c r="F30" i="19" s="1"/>
  <c r="T12" i="15"/>
  <c r="T11" i="15"/>
  <c r="T16" i="15"/>
  <c r="T15" i="15"/>
  <c r="K7" i="15"/>
  <c r="L7" i="15" s="1"/>
  <c r="M7" i="15" s="1"/>
  <c r="N7" i="15" s="1"/>
  <c r="O7" i="15" s="1"/>
  <c r="P7" i="15" s="1"/>
  <c r="P8" i="15" l="1"/>
  <c r="P20" i="15" s="1"/>
  <c r="Q7" i="15"/>
  <c r="O8" i="15"/>
  <c r="Q8" i="15" l="1"/>
  <c r="Q20" i="15" s="1"/>
  <c r="R7" i="15"/>
  <c r="S7" i="15" s="1"/>
  <c r="K9" i="15"/>
  <c r="L9" i="15"/>
  <c r="M9" i="15"/>
  <c r="N9" i="15"/>
  <c r="J8" i="15"/>
  <c r="T9" i="15" l="1"/>
  <c r="K8" i="15"/>
  <c r="R8" i="15" l="1"/>
  <c r="S8" i="15"/>
  <c r="H31" i="17" l="1"/>
  <c r="D29" i="17"/>
  <c r="F119" i="3"/>
  <c r="F135" i="3"/>
  <c r="F134" i="3"/>
  <c r="F136" i="3"/>
  <c r="F126" i="3"/>
  <c r="F125" i="3"/>
  <c r="F112" i="3"/>
  <c r="F111" i="3"/>
  <c r="F110" i="3" s="1"/>
  <c r="F107" i="3"/>
  <c r="F106" i="3"/>
  <c r="F142" i="3"/>
  <c r="F130" i="3"/>
  <c r="F129" i="3" s="1"/>
  <c r="F116" i="3"/>
  <c r="F115" i="3" s="1"/>
  <c r="F96" i="3"/>
  <c r="F95" i="3" s="1"/>
  <c r="F92" i="3"/>
  <c r="F91" i="3"/>
  <c r="F90" i="3"/>
  <c r="F88" i="3"/>
  <c r="F87" i="3" s="1"/>
  <c r="F84" i="3"/>
  <c r="F83" i="3"/>
  <c r="F82" i="3"/>
  <c r="F81" i="3"/>
  <c r="F80" i="3"/>
  <c r="F79" i="3" s="1"/>
  <c r="F76" i="3"/>
  <c r="F75" i="3"/>
  <c r="F74" i="3"/>
  <c r="F73" i="3"/>
  <c r="F72" i="3" s="1"/>
  <c r="F68" i="3"/>
  <c r="F69" i="3"/>
  <c r="F67" i="3"/>
  <c r="F66" i="3"/>
  <c r="F63" i="3"/>
  <c r="F62" i="3" s="1"/>
  <c r="F58" i="3"/>
  <c r="F57" i="3"/>
  <c r="F59" i="3"/>
  <c r="F37" i="3"/>
  <c r="F38" i="3"/>
  <c r="F39" i="3"/>
  <c r="F40" i="3"/>
  <c r="F41" i="3"/>
  <c r="F43" i="3"/>
  <c r="F44" i="3"/>
  <c r="F47" i="3"/>
  <c r="F48" i="3"/>
  <c r="F49" i="3"/>
  <c r="F51" i="3"/>
  <c r="F36" i="3"/>
  <c r="F53" i="3"/>
  <c r="F29" i="3"/>
  <c r="F30" i="3"/>
  <c r="F31" i="3"/>
  <c r="F28" i="3"/>
  <c r="F27" i="3"/>
  <c r="F26" i="3" s="1"/>
  <c r="F23" i="3"/>
  <c r="F22" i="3"/>
  <c r="F21" i="3"/>
  <c r="F20" i="3" s="1"/>
  <c r="E17" i="3"/>
  <c r="F10" i="3"/>
  <c r="F11" i="3"/>
  <c r="F12" i="3"/>
  <c r="F13" i="3"/>
  <c r="F14" i="3"/>
  <c r="F15" i="3"/>
  <c r="F16" i="3"/>
  <c r="F9" i="3"/>
  <c r="F8" i="3" s="1"/>
  <c r="F56" i="3" l="1"/>
  <c r="F34" i="3"/>
  <c r="D17" i="3"/>
  <c r="C22" i="15"/>
  <c r="E29" i="17"/>
  <c r="C29" i="17"/>
  <c r="C29" i="11"/>
  <c r="B9" i="15" l="1"/>
  <c r="C45" i="11"/>
  <c r="C22" i="11"/>
  <c r="D22" i="11"/>
  <c r="F10" i="6"/>
  <c r="L8" i="15" l="1"/>
  <c r="D45" i="11"/>
  <c r="E7" i="11"/>
  <c r="D37" i="11"/>
  <c r="E37" i="11"/>
  <c r="F37" i="11"/>
  <c r="G37" i="11"/>
  <c r="H37" i="11"/>
  <c r="I37" i="11"/>
  <c r="J37" i="11"/>
  <c r="K37" i="11"/>
  <c r="L37" i="11"/>
  <c r="M37" i="11"/>
  <c r="C37" i="11"/>
  <c r="E18" i="8"/>
  <c r="E17" i="8"/>
  <c r="C14" i="2" s="1"/>
  <c r="E16" i="8"/>
  <c r="C13" i="2" s="1"/>
  <c r="F7" i="11" l="1"/>
  <c r="G7" i="11" s="1"/>
  <c r="M8" i="15"/>
  <c r="E22" i="11"/>
  <c r="F22" i="11"/>
  <c r="E45" i="11"/>
  <c r="F45" i="11"/>
  <c r="E19" i="8"/>
  <c r="K29" i="11"/>
  <c r="L29" i="11"/>
  <c r="M29" i="11"/>
  <c r="K34" i="11"/>
  <c r="L34" i="11"/>
  <c r="M34" i="11"/>
  <c r="K42" i="11"/>
  <c r="L42" i="11"/>
  <c r="M42" i="11"/>
  <c r="K66" i="11"/>
  <c r="L66" i="11"/>
  <c r="M66" i="11"/>
  <c r="G22" i="11" l="1"/>
  <c r="G45" i="11"/>
  <c r="H7" i="11"/>
  <c r="I7" i="11" s="1"/>
  <c r="J7" i="11" s="1"/>
  <c r="N8" i="15"/>
  <c r="K43" i="11"/>
  <c r="K68" i="11" s="1"/>
  <c r="L43" i="11"/>
  <c r="L68" i="11" s="1"/>
  <c r="M43" i="11"/>
  <c r="M68" i="11" s="1"/>
  <c r="C29" i="6"/>
  <c r="F2" i="17"/>
  <c r="F1" i="17"/>
  <c r="H45" i="11" l="1"/>
  <c r="H22" i="11"/>
  <c r="H39" i="17"/>
  <c r="I29" i="11" l="1"/>
  <c r="J29" i="11"/>
  <c r="I34" i="11"/>
  <c r="J34" i="11"/>
  <c r="I42" i="11"/>
  <c r="J42" i="11"/>
  <c r="I66" i="11"/>
  <c r="J66" i="11"/>
  <c r="J43" i="11" l="1"/>
  <c r="J68" i="11" s="1"/>
  <c r="I43" i="11"/>
  <c r="I68" i="11" s="1"/>
  <c r="I45" i="11" l="1"/>
  <c r="I22" i="11"/>
  <c r="C40" i="2"/>
  <c r="B28" i="17" s="1"/>
  <c r="C39" i="2"/>
  <c r="B27" i="17" s="1"/>
  <c r="C38" i="2"/>
  <c r="B26" i="17" s="1"/>
  <c r="C37" i="2"/>
  <c r="B25" i="17" s="1"/>
  <c r="C36" i="2"/>
  <c r="B24" i="17" s="1"/>
  <c r="C35" i="2"/>
  <c r="B23" i="17" s="1"/>
  <c r="C34" i="2"/>
  <c r="B22" i="17" s="1"/>
  <c r="F105" i="3"/>
  <c r="C32" i="2"/>
  <c r="B20" i="17" s="1"/>
  <c r="C31" i="2"/>
  <c r="B19" i="17" s="1"/>
  <c r="C30" i="2"/>
  <c r="B18" i="17" s="1"/>
  <c r="C29" i="2"/>
  <c r="B17" i="17" s="1"/>
  <c r="C28" i="2"/>
  <c r="B16" i="17" s="1"/>
  <c r="C26" i="2"/>
  <c r="B14" i="17" s="1"/>
  <c r="C25" i="2"/>
  <c r="B13" i="17" s="1"/>
  <c r="C24" i="2"/>
  <c r="B12" i="17" s="1"/>
  <c r="C23" i="2"/>
  <c r="B11" i="17" s="1"/>
  <c r="J22" i="11" l="1"/>
  <c r="J45" i="11"/>
  <c r="C33" i="2"/>
  <c r="B21" i="17" s="1"/>
  <c r="F5" i="3"/>
  <c r="S20" i="15"/>
  <c r="R20" i="15"/>
  <c r="C22" i="2"/>
  <c r="B10" i="17" s="1"/>
  <c r="C27" i="2"/>
  <c r="B15" i="17" s="1"/>
  <c r="B2" i="18" l="1"/>
  <c r="A2" i="18"/>
  <c r="B1" i="18"/>
  <c r="A1" i="18"/>
  <c r="F29" i="17"/>
  <c r="A28" i="17"/>
  <c r="A23" i="17"/>
  <c r="A24" i="17"/>
  <c r="A25" i="17"/>
  <c r="A26" i="17"/>
  <c r="A27" i="17"/>
  <c r="A10" i="17"/>
  <c r="A11" i="17"/>
  <c r="A12" i="17"/>
  <c r="A13" i="17"/>
  <c r="A14" i="17"/>
  <c r="A15" i="17"/>
  <c r="A16" i="17"/>
  <c r="A17" i="17"/>
  <c r="A18" i="17"/>
  <c r="A19" i="17"/>
  <c r="A20" i="17"/>
  <c r="A21" i="17"/>
  <c r="A22" i="17"/>
  <c r="A9" i="17"/>
  <c r="E2" i="17"/>
  <c r="A2" i="17"/>
  <c r="E1" i="17"/>
  <c r="A1" i="17"/>
  <c r="J20" i="15" l="1"/>
  <c r="F20" i="15"/>
  <c r="K20" i="15"/>
  <c r="L20" i="15"/>
  <c r="M20" i="15"/>
  <c r="O20" i="15"/>
  <c r="T2" i="15"/>
  <c r="S2" i="15"/>
  <c r="A2" i="15"/>
  <c r="T1" i="15"/>
  <c r="S1" i="15"/>
  <c r="A1" i="15"/>
  <c r="M1" i="11"/>
  <c r="M2" i="11"/>
  <c r="D66" i="11"/>
  <c r="E66" i="11"/>
  <c r="F66" i="11"/>
  <c r="G66" i="11"/>
  <c r="H66" i="11"/>
  <c r="C66" i="11"/>
  <c r="A64" i="11"/>
  <c r="A65" i="11"/>
  <c r="D29" i="11"/>
  <c r="E29" i="11"/>
  <c r="F29" i="11"/>
  <c r="G29" i="11"/>
  <c r="H29" i="11"/>
  <c r="D34" i="11"/>
  <c r="E34" i="11"/>
  <c r="F34" i="11"/>
  <c r="G34" i="11"/>
  <c r="H34" i="11"/>
  <c r="D42" i="11"/>
  <c r="E42" i="11"/>
  <c r="F42" i="11"/>
  <c r="G42" i="11"/>
  <c r="H42" i="11"/>
  <c r="A47" i="11"/>
  <c r="A48" i="11"/>
  <c r="A49" i="11"/>
  <c r="A50" i="11"/>
  <c r="A51" i="11"/>
  <c r="A52" i="11"/>
  <c r="A53" i="11"/>
  <c r="A54" i="11"/>
  <c r="A55" i="11"/>
  <c r="A56" i="11"/>
  <c r="A57" i="11"/>
  <c r="A58" i="11"/>
  <c r="A59" i="11"/>
  <c r="A60" i="11"/>
  <c r="A61" i="11"/>
  <c r="A62" i="11"/>
  <c r="A63" i="11"/>
  <c r="A46" i="11"/>
  <c r="C42" i="11"/>
  <c r="C34" i="11"/>
  <c r="L2" i="11"/>
  <c r="A2" i="11"/>
  <c r="L1" i="11"/>
  <c r="A1" i="11"/>
  <c r="O66" i="11" l="1"/>
  <c r="E43" i="11"/>
  <c r="K45" i="11"/>
  <c r="K22" i="11"/>
  <c r="H43" i="11"/>
  <c r="C43" i="11"/>
  <c r="G43" i="11"/>
  <c r="G68" i="11" s="1"/>
  <c r="D43" i="11"/>
  <c r="D68" i="11" s="1"/>
  <c r="F43" i="11"/>
  <c r="F68" i="11" s="1"/>
  <c r="H68" i="11"/>
  <c r="E68" i="11"/>
  <c r="N20" i="15"/>
  <c r="T21" i="15" s="1"/>
  <c r="T8" i="15"/>
  <c r="M22" i="11" l="1"/>
  <c r="M45" i="11"/>
  <c r="L22" i="11"/>
  <c r="L45" i="11"/>
  <c r="T20" i="15"/>
  <c r="C23" i="15" s="1"/>
  <c r="O43" i="11"/>
  <c r="C68" i="11"/>
  <c r="O68" i="11" s="1"/>
  <c r="E12" i="8"/>
  <c r="C12" i="2" s="1"/>
  <c r="E11" i="8"/>
  <c r="C11" i="2" s="1"/>
  <c r="E26" i="8"/>
  <c r="E25" i="8"/>
  <c r="C16" i="2" s="1"/>
  <c r="E24" i="8"/>
  <c r="C15" i="2" s="1"/>
  <c r="E21" i="8"/>
  <c r="C17" i="2" s="1"/>
  <c r="E13" i="8"/>
  <c r="E10" i="8"/>
  <c r="C10" i="2" s="1"/>
  <c r="E9" i="8"/>
  <c r="A5" i="8"/>
  <c r="E2" i="8"/>
  <c r="D2" i="8"/>
  <c r="A2" i="8"/>
  <c r="E1" i="8"/>
  <c r="D1" i="8"/>
  <c r="A1" i="8"/>
  <c r="E29" i="6"/>
  <c r="B29" i="6" s="1"/>
  <c r="F11" i="6"/>
  <c r="F12" i="6"/>
  <c r="F14" i="6"/>
  <c r="F15" i="6"/>
  <c r="F16" i="6"/>
  <c r="F22" i="6"/>
  <c r="F23" i="6"/>
  <c r="F24" i="6"/>
  <c r="F26" i="6"/>
  <c r="F27" i="6"/>
  <c r="F28" i="6"/>
  <c r="A5" i="3"/>
  <c r="A5" i="6"/>
  <c r="F2" i="6"/>
  <c r="E2" i="6"/>
  <c r="A2" i="6"/>
  <c r="F1" i="6"/>
  <c r="E1" i="6"/>
  <c r="A1" i="6"/>
  <c r="C18" i="2" l="1"/>
  <c r="C9" i="2"/>
  <c r="E14" i="8"/>
  <c r="E22" i="8"/>
  <c r="E27" i="8"/>
  <c r="F29" i="6"/>
  <c r="D29" i="6" s="1"/>
  <c r="C8" i="2" l="1"/>
  <c r="E28" i="8"/>
  <c r="C21" i="2"/>
  <c r="B9" i="17" s="1"/>
  <c r="B29" i="17" s="1"/>
  <c r="D30" i="17" s="1"/>
  <c r="E29" i="8"/>
  <c r="C30" i="17" l="1"/>
  <c r="E30" i="17"/>
  <c r="C20" i="2"/>
  <c r="C42" i="2" s="1"/>
  <c r="F1" i="3" l="1"/>
  <c r="F2" i="3"/>
  <c r="E2" i="3"/>
  <c r="E1" i="3"/>
  <c r="A2" i="3"/>
  <c r="A1" i="3"/>
  <c r="F30" i="17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Olivier Gester</author>
  </authors>
  <commentList>
    <comment ref="C8" authorId="0" shapeId="0" xr:uid="{00000000-0006-0000-0300-000001000000}">
      <text>
        <r>
          <rPr>
            <sz val="9"/>
            <color indexed="81"/>
            <rFont val="Tahoma"/>
            <family val="2"/>
          </rPr>
          <t>Il s'agit du nombre d'agents affectés à la tâche, même partiellement, et non d'un nombre d'ETP.
Ce dernier se calcul automatiquement à partir d'une base de 1500 heures/an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Olivier Gester</author>
  </authors>
  <commentList>
    <comment ref="G7" authorId="0" shapeId="0" xr:uid="{00000000-0006-0000-0600-000001000000}">
      <text>
        <r>
          <rPr>
            <sz val="9"/>
            <color indexed="81"/>
            <rFont val="Tahoma"/>
            <family val="2"/>
          </rPr>
          <t>Indiquez : 
P pour programmé
G  pour garantie
NP pour non prévu</t>
        </r>
      </text>
    </comment>
    <comment ref="H7" authorId="0" shapeId="0" xr:uid="{00000000-0006-0000-0600-000002000000}">
      <text>
        <r>
          <rPr>
            <sz val="9"/>
            <color indexed="81"/>
            <rFont val="Tahoma"/>
            <family val="2"/>
          </rPr>
          <t xml:space="preserve">En cas de GARANTIE, indiquez le pourcentage retenu
</t>
        </r>
      </text>
    </comment>
    <comment ref="I7" authorId="0" shapeId="0" xr:uid="{00000000-0006-0000-0600-000003000000}">
      <text>
        <r>
          <rPr>
            <sz val="9"/>
            <color indexed="81"/>
            <rFont val="Tahoma"/>
            <family val="2"/>
          </rPr>
          <t>En cas de PROGRAMME indiquez l'année de renouvellement de l'équipement</t>
        </r>
      </text>
    </comment>
  </commentList>
</comments>
</file>

<file path=xl/sharedStrings.xml><?xml version="1.0" encoding="utf-8"?>
<sst xmlns="http://schemas.openxmlformats.org/spreadsheetml/2006/main" count="519" uniqueCount="294">
  <si>
    <t>Recettes des rejets en gros</t>
  </si>
  <si>
    <t>Recettes du règlement de service</t>
  </si>
  <si>
    <t>Personnel</t>
  </si>
  <si>
    <t>Energie électrique</t>
  </si>
  <si>
    <t>Sous traitance</t>
  </si>
  <si>
    <t>Produits de traitement</t>
  </si>
  <si>
    <t>Analyses</t>
  </si>
  <si>
    <t>Informatique</t>
  </si>
  <si>
    <t>Assurances</t>
  </si>
  <si>
    <t>Locaux</t>
  </si>
  <si>
    <t>Impôts, taxes</t>
  </si>
  <si>
    <t>Garantie de renouvellement</t>
  </si>
  <si>
    <t>Programme de renouvellement</t>
  </si>
  <si>
    <t>Nom du candidat :</t>
  </si>
  <si>
    <t>Service de l'Assainissement Collectif</t>
  </si>
  <si>
    <t>COMPTE ANNUEL DE RESULTAT D'EXPLOITATION</t>
  </si>
  <si>
    <t>Matières et fournitures</t>
  </si>
  <si>
    <t>Engins et véhicules</t>
  </si>
  <si>
    <t>Services centraux et recherche</t>
  </si>
  <si>
    <t>Fonds de renouvellement</t>
  </si>
  <si>
    <t>Créances irrécouvrables et contentieux</t>
  </si>
  <si>
    <t>Autres charges, études, améliorations</t>
  </si>
  <si>
    <t>PRODUITS en € HT</t>
  </si>
  <si>
    <t>CHARGES en € HT</t>
  </si>
  <si>
    <t>RESULTAT en € HT</t>
  </si>
  <si>
    <t xml:space="preserve">Date de l'offre : </t>
  </si>
  <si>
    <t>__________</t>
  </si>
  <si>
    <t>Charges relatives aux investissements contractuels (hors biens du concessionnaire)</t>
  </si>
  <si>
    <t>Charges relatives aux investissements domaine privé</t>
  </si>
  <si>
    <t>Télécom, poste et télégestion</t>
  </si>
  <si>
    <t>Autres recettes</t>
  </si>
  <si>
    <t>Contrôles de conformité</t>
  </si>
  <si>
    <t>PREVISIONNEL PREMIERE ANNEE SUR 12 MOIS (EN € HORS TVA)</t>
  </si>
  <si>
    <t>Descriptif</t>
  </si>
  <si>
    <t>Unité</t>
  </si>
  <si>
    <t>Prix unitaire</t>
  </si>
  <si>
    <t>Quantité</t>
  </si>
  <si>
    <t>Total 1ère année</t>
  </si>
  <si>
    <t>Energie</t>
  </si>
  <si>
    <t>A détailler</t>
  </si>
  <si>
    <t>Sous-traitance</t>
  </si>
  <si>
    <t>Matières &amp; Fournitures</t>
  </si>
  <si>
    <t>Impôts et taxes</t>
  </si>
  <si>
    <t>Recettes des parts fixes</t>
  </si>
  <si>
    <t xml:space="preserve">Recettes des m3 </t>
  </si>
  <si>
    <t>Encadrement</t>
  </si>
  <si>
    <t>Autres (à détailler)</t>
  </si>
  <si>
    <t>Type de charge</t>
  </si>
  <si>
    <t>Gestion clientèle</t>
  </si>
  <si>
    <t>agent clientèle terrain</t>
  </si>
  <si>
    <t>chargé de clientèle</t>
  </si>
  <si>
    <t>technicien réseau</t>
  </si>
  <si>
    <t>agent travaux</t>
  </si>
  <si>
    <t>agent PR</t>
  </si>
  <si>
    <t>Fonctions support</t>
  </si>
  <si>
    <t>autre (à indiquer)</t>
  </si>
  <si>
    <t>Gestion des réseaux</t>
  </si>
  <si>
    <t>abonnement</t>
  </si>
  <si>
    <t>Installation 1</t>
  </si>
  <si>
    <t>Installation 2</t>
  </si>
  <si>
    <t>Installation 3</t>
  </si>
  <si>
    <t>Traitement de l'eau</t>
  </si>
  <si>
    <t>Traitement des boues</t>
  </si>
  <si>
    <t>Analyses reglementaires</t>
  </si>
  <si>
    <t>Filière boues</t>
  </si>
  <si>
    <t>Suivi du milieu récepteur</t>
  </si>
  <si>
    <t>Curage préventif</t>
  </si>
  <si>
    <t>Curage accidentel</t>
  </si>
  <si>
    <t>Curage préalable à l'ITV</t>
  </si>
  <si>
    <t>Test à la fumée</t>
  </si>
  <si>
    <t>RESEAU</t>
  </si>
  <si>
    <t>BRANCHEMENTS</t>
  </si>
  <si>
    <t>Désobstruction des branchements</t>
  </si>
  <si>
    <t>Réparation des branchements</t>
  </si>
  <si>
    <t>Réparation des canalisations</t>
  </si>
  <si>
    <t>Nettoyage postes de relèvement</t>
  </si>
  <si>
    <t>Evacuation des sous produits</t>
  </si>
  <si>
    <t>ESPACES VERTS</t>
  </si>
  <si>
    <t>Contrôles électriques, levage, pression</t>
  </si>
  <si>
    <t>Entretien des espaces verts</t>
  </si>
  <si>
    <t>AUTRES SOUS-TRAITANCE</t>
  </si>
  <si>
    <t>CVAE</t>
  </si>
  <si>
    <t>Taxe OM</t>
  </si>
  <si>
    <t>RODP</t>
  </si>
  <si>
    <t>Frais télécom</t>
  </si>
  <si>
    <t xml:space="preserve">Télégestion </t>
  </si>
  <si>
    <t>Affranchissement</t>
  </si>
  <si>
    <t>Encadrement local</t>
  </si>
  <si>
    <t>Inspection TV hors curage</t>
  </si>
  <si>
    <t>Facturation</t>
  </si>
  <si>
    <t>Non-valeurs</t>
  </si>
  <si>
    <t>Frais généraux</t>
  </si>
  <si>
    <t>Frais de R&amp;D</t>
  </si>
  <si>
    <t>Frais de recouvrement et de contentieux</t>
  </si>
  <si>
    <t>DETAIL DES CHARGES DE PERSONNEL</t>
  </si>
  <si>
    <t>Fonctions</t>
  </si>
  <si>
    <t>Nombre d'heures annuelles</t>
  </si>
  <si>
    <t>Missions réalisées</t>
  </si>
  <si>
    <t>Effectif</t>
  </si>
  <si>
    <t>kWh</t>
  </si>
  <si>
    <t>consommation</t>
  </si>
  <si>
    <t>Coût horaire chargé</t>
  </si>
  <si>
    <t>Total</t>
  </si>
  <si>
    <t>…</t>
  </si>
  <si>
    <t>DETAIL DES PRODUITS</t>
  </si>
  <si>
    <t>Type de produit</t>
  </si>
  <si>
    <t>Exploitation du service</t>
  </si>
  <si>
    <t>Part fixe annuelle</t>
  </si>
  <si>
    <t>Abonnement</t>
  </si>
  <si>
    <t>Travaux</t>
  </si>
  <si>
    <t xml:space="preserve">Produits accessoires </t>
  </si>
  <si>
    <t>S/Total 1</t>
  </si>
  <si>
    <t>S/Total 2</t>
  </si>
  <si>
    <t>S/Total 3</t>
  </si>
  <si>
    <t>m3 facturés aux usagers</t>
  </si>
  <si>
    <t>m3 facturés en gros</t>
  </si>
  <si>
    <t>Part proportionnelle</t>
  </si>
  <si>
    <t>Part proportionnelle en gros</t>
  </si>
  <si>
    <t>Autres tarifs (CSD, …)</t>
  </si>
  <si>
    <t>contrôles de conformité facturables</t>
  </si>
  <si>
    <t>autres recettes du règlement de service</t>
  </si>
  <si>
    <t>m3 facturés</t>
  </si>
  <si>
    <t>Données générales du service</t>
  </si>
  <si>
    <t>Evolution</t>
  </si>
  <si>
    <t>Produits</t>
  </si>
  <si>
    <t>TOTAL</t>
  </si>
  <si>
    <t>Charges</t>
  </si>
  <si>
    <t>Résultat</t>
  </si>
  <si>
    <t xml:space="preserve"> </t>
  </si>
  <si>
    <t>PREVISIONNEL DUREE DU CONTRAT (EN € HORS TVA)</t>
  </si>
  <si>
    <t>PROGRAMME PREVISIONNEL DE RENOUVELLEMENT</t>
  </si>
  <si>
    <t>Nom de l'ouvrage</t>
  </si>
  <si>
    <t>Nom de l'équipement</t>
  </si>
  <si>
    <t>Caractéristiques de l'équipement</t>
  </si>
  <si>
    <t>Date mise en service</t>
  </si>
  <si>
    <t xml:space="preserve">Valeur </t>
  </si>
  <si>
    <t>Electricité commande telegestion</t>
  </si>
  <si>
    <t>P</t>
  </si>
  <si>
    <t>dont Dotation annuelle de renouvellement programmé</t>
  </si>
  <si>
    <t>G</t>
  </si>
  <si>
    <t>Debitmetre electromagnetique 2</t>
  </si>
  <si>
    <t>Taux de garantie</t>
  </si>
  <si>
    <t>dont montant annuel de Garantie</t>
  </si>
  <si>
    <t>FORMULE D'INDEXATION DES PRIX</t>
  </si>
  <si>
    <t>% de répartition</t>
  </si>
  <si>
    <t>Indices retenus au projet de contrat</t>
  </si>
  <si>
    <t>Total année 1</t>
  </si>
  <si>
    <t>FD
001711011</t>
  </si>
  <si>
    <t>IM
001711020</t>
  </si>
  <si>
    <t>Pondération proposée</t>
  </si>
  <si>
    <t>Formule K1</t>
  </si>
  <si>
    <t>ANNEXE DU REGLEMENT DE SERVICE</t>
  </si>
  <si>
    <t xml:space="preserve">Frais de relance </t>
  </si>
  <si>
    <t>Frais de mise en demeure</t>
  </si>
  <si>
    <t>Pénalité pour non paiement de facture dans les délais</t>
  </si>
  <si>
    <t>Contrôle de bonne exécution d'un branchement neuf réalisé par un tiers, avant raccordement, y compris déplacement et rapport de visite</t>
  </si>
  <si>
    <t>Contrôle des puits et ouvrages de récupération des eaux de pluie</t>
  </si>
  <si>
    <t>Recettes travaux au BPU</t>
  </si>
  <si>
    <t>Branchements neufs sans exclusivité</t>
  </si>
  <si>
    <t>Travaux au BPU</t>
  </si>
  <si>
    <t>Contrôles de conformité facturables</t>
  </si>
  <si>
    <t>Autres recettes du règlement de service</t>
  </si>
  <si>
    <t>EVOLUTION DES PRODUITS ET DES CHARGES DU GROUPEMENT</t>
  </si>
  <si>
    <t>Formule K2</t>
  </si>
  <si>
    <t>Durée de vie théorique</t>
  </si>
  <si>
    <t>Prestations</t>
  </si>
  <si>
    <t>Adresse des locaux d'accueil clientèle</t>
  </si>
  <si>
    <t>Heures d'ouverture de l'accueil clientèle</t>
  </si>
  <si>
    <t>Délai de mise à disposition d'un groupe électrogène</t>
  </si>
  <si>
    <t>Délai de remise d'un devis de branchement neuf</t>
  </si>
  <si>
    <t>Delais de réalisation des travaux après acceptation</t>
  </si>
  <si>
    <t>. . . (Autres frais à complèter par le candidat )</t>
  </si>
  <si>
    <t>Jours d'ouverture de l'accueil clientèle</t>
  </si>
  <si>
    <t>Horaires d'accueil téléphonique</t>
  </si>
  <si>
    <t>Numéro d'accueil téléphonique</t>
  </si>
  <si>
    <t>Numéro téléphonique d'astreinte</t>
  </si>
  <si>
    <t>Plage horaire de rendez-vous à domicile</t>
  </si>
  <si>
    <t>Horaires et délais de réponse</t>
  </si>
  <si>
    <t>Nombre de branchements neufs sans exclusivité</t>
  </si>
  <si>
    <t>Nombre de contrôles de conformité facturables</t>
  </si>
  <si>
    <t>Total durée</t>
  </si>
  <si>
    <t>Type de renouv.</t>
  </si>
  <si>
    <r>
      <t xml:space="preserve">Le candidat ne doit pas rajouter des lignes dans le </t>
    </r>
    <r>
      <rPr>
        <b/>
        <sz val="11"/>
        <color theme="1"/>
        <rFont val="Calibri"/>
        <family val="2"/>
        <scheme val="minor"/>
      </rPr>
      <t>CARE.</t>
    </r>
    <r>
      <rPr>
        <sz val="11"/>
        <color theme="1"/>
        <rFont val="Calibri"/>
        <family val="2"/>
        <scheme val="minor"/>
      </rPr>
      <t xml:space="preserve"> Il peut utiliser la ligne "Autres" et préciser le contenu dans un onglet "Autres"</t>
    </r>
  </si>
  <si>
    <t>1 - Compte Annuel de Résultat d'Exploitation (CARE) prévisionnel d'année 1</t>
  </si>
  <si>
    <t>2 - Détail des produits</t>
  </si>
  <si>
    <t>3 - Détail des charges de personnel</t>
  </si>
  <si>
    <t>4 - Détail des autres charges</t>
  </si>
  <si>
    <t>5 - CARE pluriannuel</t>
  </si>
  <si>
    <t>6 - Plan de renouvellement</t>
  </si>
  <si>
    <t>7 - Formule d'indexation des tarifs</t>
  </si>
  <si>
    <t>8 - Synthèse et tarifs indiqués au Règlement du Service</t>
  </si>
  <si>
    <t>Le candidat peut ajouter des lignes dans le plan de renouvellement. Elles seront ajoutées en bas de tableau et apparaitront en surbrillance</t>
  </si>
  <si>
    <t>Année de renouv.</t>
  </si>
  <si>
    <t>Le candidat doit préciser ses hypothèses d'évolution du nombre d'usagers et de l'assiette</t>
  </si>
  <si>
    <t>Le candidat doit préciser ses hypothèses d'évolution des charges</t>
  </si>
  <si>
    <t>Coût total 1ère année</t>
  </si>
  <si>
    <t>Déduction des subventions perçues</t>
  </si>
  <si>
    <t>Encadrement et services support</t>
  </si>
  <si>
    <t>ICHT-E
001565187</t>
  </si>
  <si>
    <r>
      <t xml:space="preserve">DETAIL DES CHARGES </t>
    </r>
    <r>
      <rPr>
        <sz val="11"/>
        <rFont val="Calibri"/>
        <family val="2"/>
        <scheme val="minor"/>
      </rPr>
      <t>(HORS PERSONNEL)</t>
    </r>
  </si>
  <si>
    <t>Nombre d'usagers</t>
  </si>
  <si>
    <t>m3 assujettis</t>
  </si>
  <si>
    <t>à indiquer</t>
  </si>
  <si>
    <r>
      <t>autre (</t>
    </r>
    <r>
      <rPr>
        <i/>
        <sz val="11"/>
        <rFont val="Calibri"/>
        <family val="2"/>
        <scheme val="minor"/>
      </rPr>
      <t>à indiquer</t>
    </r>
    <r>
      <rPr>
        <sz val="11"/>
        <rFont val="Calibri"/>
        <family val="2"/>
        <scheme val="minor"/>
      </rPr>
      <t>)</t>
    </r>
  </si>
  <si>
    <t>Frais d’accès au service pour un usager non abonné au service de l’eau potable</t>
  </si>
  <si>
    <t>Produits des autres m3 (CSD …)</t>
  </si>
  <si>
    <t>Branchements neufs</t>
  </si>
  <si>
    <t>Recettes des travaux au BPU</t>
  </si>
  <si>
    <t>Recettes du service pluvial</t>
  </si>
  <si>
    <t>Pluvial</t>
  </si>
  <si>
    <t>S/Total 4</t>
  </si>
  <si>
    <t>autres m3 (CSD, etc.)</t>
  </si>
  <si>
    <t>PR du Centre</t>
  </si>
  <si>
    <t>STEP du Centre</t>
  </si>
  <si>
    <t>Frais de déplacement d'un agent (à la demande de l'usager)</t>
  </si>
  <si>
    <t>Coût du contrôle facturable d’un branchement existant (à la demande de l'usager ou son mandataire)</t>
  </si>
  <si>
    <t>Taux de TVA applicable (en %)</t>
  </si>
  <si>
    <r>
      <t xml:space="preserve">Il doit présenter son offre hors taxes et en </t>
    </r>
    <r>
      <rPr>
        <b/>
        <sz val="11"/>
        <rFont val="Calibri"/>
        <family val="2"/>
        <scheme val="minor"/>
      </rPr>
      <t>euros constants</t>
    </r>
    <r>
      <rPr>
        <sz val="11"/>
        <rFont val="Calibri"/>
        <family val="2"/>
        <scheme val="minor"/>
      </rPr>
      <t xml:space="preserve"> en valeur de première année du contrat</t>
    </r>
  </si>
  <si>
    <r>
      <t xml:space="preserve">Le candidat doit </t>
    </r>
    <r>
      <rPr>
        <b/>
        <sz val="11"/>
        <rFont val="Calibri"/>
        <family val="2"/>
        <scheme val="minor"/>
      </rPr>
      <t xml:space="preserve">compléter les tableaux </t>
    </r>
    <r>
      <rPr>
        <sz val="11"/>
        <rFont val="Calibri"/>
        <family val="2"/>
        <scheme val="minor"/>
      </rPr>
      <t>suivants</t>
    </r>
    <r>
      <rPr>
        <b/>
        <sz val="11"/>
        <rFont val="Calibri"/>
        <family val="2"/>
        <scheme val="minor"/>
      </rPr>
      <t xml:space="preserve"> : </t>
    </r>
  </si>
  <si>
    <r>
      <t xml:space="preserve">Les </t>
    </r>
    <r>
      <rPr>
        <b/>
        <sz val="11"/>
        <rFont val="Calibri"/>
        <family val="2"/>
        <scheme val="minor"/>
      </rPr>
      <t>formules de calcul</t>
    </r>
    <r>
      <rPr>
        <sz val="11"/>
        <rFont val="Calibri"/>
        <family val="2"/>
        <scheme val="minor"/>
      </rPr>
      <t xml:space="preserve"> doivent être "visibles" ou vérifiées pour celles qui existent dans les tableaux</t>
    </r>
  </si>
  <si>
    <t>TABLEAUX DES COMPTES PREVISIONNELS, PROGRAMME DE RENOUVELLEMENT, 
FORMULE D'INDEXATION ET REGLEMENT DU SERVICE</t>
  </si>
  <si>
    <t>Gestion des postes de relèvement</t>
  </si>
  <si>
    <t>technicien</t>
  </si>
  <si>
    <t>Autosurveillance</t>
  </si>
  <si>
    <t>POSTES DE RELEVEMENT</t>
  </si>
  <si>
    <t xml:space="preserve">. . . </t>
  </si>
  <si>
    <t>u</t>
  </si>
  <si>
    <t>FORMULE D'INDEXATION DU RENOUVELLEMENT</t>
  </si>
  <si>
    <t>Intervention urgente* : délai de constatation en heures ouvrées</t>
  </si>
  <si>
    <t>(maxi 1 heure)</t>
  </si>
  <si>
    <t>Intervention urgente* : délai de constatation en astreinte</t>
  </si>
  <si>
    <t>(maxi 2 heures)</t>
  </si>
  <si>
    <t>Intervention urgente* : délai de réparation en heures ouvrées</t>
  </si>
  <si>
    <t>(maxi 4 heures)</t>
  </si>
  <si>
    <t>(maxi 6 heures)</t>
  </si>
  <si>
    <t>Délai de proposition d'un rendez-vous</t>
  </si>
  <si>
    <t>(maxi 5 jours)</t>
  </si>
  <si>
    <t>Délai de réponse à un courrier ou courriel</t>
  </si>
  <si>
    <t>Délai de réponse à une réclamation de la Collectivité</t>
  </si>
  <si>
    <t>(maxi 10 jours)</t>
  </si>
  <si>
    <t>(maxi 15 jours)</t>
  </si>
  <si>
    <t>* bouchage, arrêt de pompage ou de traitemen, pollution etc.</t>
  </si>
  <si>
    <t>Intervention urgente* : délai de réparation en astreinte</t>
  </si>
  <si>
    <t>E
10765285</t>
  </si>
  <si>
    <t>TP10f
0010777582</t>
  </si>
  <si>
    <t>Chaine</t>
  </si>
  <si>
    <t>Barre de guidage + pied d'assise</t>
  </si>
  <si>
    <t>Merlin Gérin</t>
  </si>
  <si>
    <t>Commune de Neuillé-Pont-Pierre</t>
  </si>
  <si>
    <t>Branchements neufs (sans exclusivité)</t>
  </si>
  <si>
    <t>Gestion de station(s) d'épuration</t>
  </si>
  <si>
    <t>Gestion du réseau</t>
  </si>
  <si>
    <t>technicien station</t>
  </si>
  <si>
    <t xml:space="preserve">technicien maintenance </t>
  </si>
  <si>
    <t>Contrôle des branchements (Immobiliers)</t>
  </si>
  <si>
    <t xml:space="preserve">Fournitures Postes de relèvement </t>
  </si>
  <si>
    <t>Fournitures Station d'épuration</t>
  </si>
  <si>
    <t>CET (Contribution économique territoriale)</t>
  </si>
  <si>
    <t>C3S (Contribution sociale de solidarité des sociétés)</t>
  </si>
  <si>
    <t>CFE (Contribution forfaitaire des entreprises)</t>
  </si>
  <si>
    <t>Télégestion, automatisme</t>
  </si>
  <si>
    <t>Bureautique</t>
  </si>
  <si>
    <t>Loyers</t>
  </si>
  <si>
    <t>Quote part de locaux communs</t>
  </si>
  <si>
    <t>AELB</t>
  </si>
  <si>
    <t>Renouvellement des branchements</t>
  </si>
  <si>
    <t>Modélisation du réseau</t>
  </si>
  <si>
    <t>Géolocalisation</t>
  </si>
  <si>
    <t>Charge de réalisation des branchements neufs</t>
  </si>
  <si>
    <t>Tarif pratiqué 
au 01/01/2026</t>
  </si>
  <si>
    <t>Tarif pratiqué au 01/01/2027</t>
  </si>
  <si>
    <t>prix unitaires</t>
  </si>
  <si>
    <t>Montant</t>
  </si>
  <si>
    <t>m3</t>
  </si>
  <si>
    <t>Euros</t>
  </si>
  <si>
    <t>ABONNEMENT</t>
  </si>
  <si>
    <t>Part délégataire</t>
  </si>
  <si>
    <t>Part Collectivité</t>
  </si>
  <si>
    <t>CONSOMMATION</t>
  </si>
  <si>
    <t>Part délégataire - consommation</t>
  </si>
  <si>
    <t>ORGANISMES PUBLICS</t>
  </si>
  <si>
    <t>AGENCE DE L'EAU</t>
  </si>
  <si>
    <t>Performance des réseaux d'eau potable</t>
  </si>
  <si>
    <t>dont part Délégataire</t>
  </si>
  <si>
    <t>T.V.A.</t>
  </si>
  <si>
    <t>Facture "ASSAINISSEMENT"  120 m3</t>
  </si>
  <si>
    <t>Total service de l'assainissement H.T.</t>
  </si>
  <si>
    <t>Total Service de l'assainissement T.T.C.</t>
  </si>
  <si>
    <t>COLLECTE ET TRAITEMENT DES EAUX USEES</t>
  </si>
  <si>
    <t>Tarif de base en € HT</t>
  </si>
  <si>
    <t>PR La Closerie</t>
  </si>
  <si>
    <t>STEU de Cange</t>
  </si>
  <si>
    <t>tamiseur</t>
  </si>
  <si>
    <t>compacteur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</si>
</sst>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44" formatCode="_-* #,##0.00\ &quot;€&quot;_-;\-* #,##0.00\ &quot;€&quot;_-;_-* &quot;-&quot;??\ &quot;€&quot;_-;_-@_-"/>
    <numFmt numFmtId="164" formatCode="_-* #,##0\ &quot;€&quot;_-;\-* #,##0\ &quot;€&quot;_-;_-* &quot;-&quot;??\ &quot;€&quot;_-;_-@_-"/>
    <numFmt numFmtId="165" formatCode="_-* #,##0.0\ &quot;€&quot;_-;\-* #,##0.0\ &quot;€&quot;_-;_-* &quot;-&quot;??\ &quot;€&quot;_-;_-@_-"/>
    <numFmt numFmtId="166" formatCode="0.0&quot; ETP&quot;"/>
    <numFmt numFmtId="167" formatCode="#,##0_ ;\-#,##0\ "/>
    <numFmt numFmtId="168" formatCode="_-* #,##0.00\ [$€-40C]_-;\-* #,##0.00\ [$€-40C]_-;_-* &quot;-&quot;??\ [$€-40C]_-;_-@_-"/>
    <numFmt numFmtId="169" formatCode="_-* #,##0\ [$€-40C]_-;\-* #,##0\ [$€-40C]_-;_-* &quot;-&quot;??\ [$€-40C]_-;_-@_-"/>
    <numFmt numFmtId="170" formatCode="&quot;vérif. &quot;0%"/>
    <numFmt numFmtId="171" formatCode="[$-40C]d\ mmmm\ yyyy;@"/>
    <numFmt numFmtId="172" formatCode="[$-40C]d\-mmm\-yy;@"/>
    <numFmt numFmtId="173" formatCode="0.00&quot; ans&quot;"/>
    <numFmt numFmtId="174" formatCode="yyyy\-mm\-dd;@"/>
    <numFmt numFmtId="175" formatCode="#,##0.00\ _F"/>
    <numFmt numFmtId="176" formatCode="#,##0.0000\ _F"/>
    <numFmt numFmtId="177" formatCode="0.0000"/>
    <numFmt numFmtId="178" formatCode="0.0%"/>
    <numFmt numFmtId="179" formatCode="_-* #,##0\ _€_-;\-* #,##0\ _€_-;_-* &quot;-&quot;??\ _€_-;_-@_-"/>
  </numFmts>
  <fonts count="25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sz val="10"/>
      <name val="Calibri"/>
      <family val="2"/>
      <scheme val="minor"/>
    </font>
    <font>
      <b/>
      <sz val="14"/>
      <name val="Calibri"/>
      <family val="2"/>
      <scheme val="minor"/>
    </font>
    <font>
      <b/>
      <sz val="9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Calibri"/>
      <family val="2"/>
      <scheme val="minor"/>
    </font>
    <font>
      <sz val="12"/>
      <name val="Book Antiqua"/>
      <family val="1"/>
    </font>
    <font>
      <i/>
      <sz val="9"/>
      <name val="Calibri"/>
      <family val="2"/>
      <scheme val="minor"/>
    </font>
    <font>
      <i/>
      <sz val="10"/>
      <name val="Calibri"/>
      <family val="2"/>
      <scheme val="minor"/>
    </font>
    <font>
      <i/>
      <sz val="8"/>
      <name val="Calibri"/>
      <family val="2"/>
      <scheme val="minor"/>
    </font>
    <font>
      <sz val="9"/>
      <color indexed="81"/>
      <name val="Tahoma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sz val="8"/>
      <name val="Calibri"/>
      <family val="2"/>
      <scheme val="minor"/>
    </font>
    <font>
      <b/>
      <i/>
      <sz val="12"/>
      <name val="Calibri"/>
      <family val="2"/>
      <scheme val="minor"/>
    </font>
    <font>
      <b/>
      <sz val="12"/>
      <color theme="9" tint="-0.249977111117893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7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2">
    <xf numFmtId="0" fontId="0" fillId="0" borderId="0"/>
    <xf numFmtId="44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0" fontId="7" fillId="0" borderId="0"/>
    <xf numFmtId="0" fontId="10" fillId="0" borderId="0"/>
  </cellStyleXfs>
  <cellXfs count="342">
    <xf numFmtId="0" fontId="0" fillId="0" borderId="0" xfId="0"/>
    <xf numFmtId="0" fontId="1" fillId="0" borderId="0" xfId="0" applyFont="1" applyAlignment="1">
      <alignment vertical="center"/>
    </xf>
    <xf numFmtId="0" fontId="1" fillId="0" borderId="3" xfId="0" applyFont="1" applyBorder="1" applyAlignment="1">
      <alignment vertical="center"/>
    </xf>
    <xf numFmtId="3" fontId="1" fillId="0" borderId="0" xfId="0" applyNumberFormat="1" applyFont="1" applyAlignment="1">
      <alignment vertical="center"/>
    </xf>
    <xf numFmtId="0" fontId="1" fillId="0" borderId="5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quotePrefix="1" applyFont="1" applyAlignment="1">
      <alignment vertical="center"/>
    </xf>
    <xf numFmtId="0" fontId="5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0" fontId="4" fillId="0" borderId="0" xfId="0" applyFont="1"/>
    <xf numFmtId="0" fontId="1" fillId="0" borderId="0" xfId="0" applyFont="1"/>
    <xf numFmtId="0" fontId="1" fillId="0" borderId="21" xfId="4" applyFont="1" applyBorder="1" applyAlignment="1">
      <alignment horizontal="left"/>
    </xf>
    <xf numFmtId="164" fontId="1" fillId="0" borderId="23" xfId="3" applyNumberFormat="1" applyFont="1" applyBorder="1"/>
    <xf numFmtId="0" fontId="1" fillId="0" borderId="25" xfId="4" applyFont="1" applyBorder="1" applyAlignment="1">
      <alignment horizontal="center"/>
    </xf>
    <xf numFmtId="164" fontId="1" fillId="0" borderId="26" xfId="3" applyNumberFormat="1" applyFont="1" applyBorder="1"/>
    <xf numFmtId="164" fontId="1" fillId="0" borderId="25" xfId="3" applyNumberFormat="1" applyFont="1" applyBorder="1"/>
    <xf numFmtId="0" fontId="2" fillId="0" borderId="17" xfId="0" applyFont="1" applyBorder="1"/>
    <xf numFmtId="0" fontId="1" fillId="0" borderId="18" xfId="0" applyFont="1" applyBorder="1" applyAlignment="1">
      <alignment horizontal="left"/>
    </xf>
    <xf numFmtId="164" fontId="2" fillId="0" borderId="19" xfId="3" applyNumberFormat="1" applyFont="1" applyBorder="1"/>
    <xf numFmtId="164" fontId="2" fillId="0" borderId="17" xfId="3" applyNumberFormat="1" applyFont="1" applyBorder="1"/>
    <xf numFmtId="0" fontId="1" fillId="0" borderId="22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2" fillId="0" borderId="18" xfId="0" applyFont="1" applyBorder="1"/>
    <xf numFmtId="0" fontId="1" fillId="0" borderId="22" xfId="4" applyFont="1" applyBorder="1" applyAlignment="1">
      <alignment horizontal="left"/>
    </xf>
    <xf numFmtId="0" fontId="1" fillId="0" borderId="5" xfId="4" applyFont="1" applyBorder="1" applyAlignment="1">
      <alignment horizontal="center"/>
    </xf>
    <xf numFmtId="0" fontId="2" fillId="0" borderId="22" xfId="0" applyFont="1" applyBorder="1"/>
    <xf numFmtId="164" fontId="2" fillId="0" borderId="32" xfId="3" applyNumberFormat="1" applyFont="1" applyBorder="1"/>
    <xf numFmtId="0" fontId="2" fillId="0" borderId="22" xfId="0" applyFont="1" applyBorder="1" applyAlignment="1">
      <alignment horizontal="center"/>
    </xf>
    <xf numFmtId="0" fontId="1" fillId="0" borderId="36" xfId="4" applyFont="1" applyBorder="1" applyAlignment="1">
      <alignment horizontal="left"/>
    </xf>
    <xf numFmtId="164" fontId="1" fillId="0" borderId="29" xfId="3" applyNumberFormat="1" applyFont="1" applyBorder="1"/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2" fillId="0" borderId="21" xfId="4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1" fillId="0" borderId="37" xfId="6" applyFont="1" applyBorder="1" applyAlignment="1">
      <alignment horizontal="center"/>
    </xf>
    <xf numFmtId="0" fontId="11" fillId="0" borderId="39" xfId="6" applyFont="1" applyBorder="1" applyAlignment="1">
      <alignment horizontal="center"/>
    </xf>
    <xf numFmtId="1" fontId="1" fillId="0" borderId="36" xfId="6" applyNumberFormat="1" applyFont="1" applyBorder="1" applyAlignment="1">
      <alignment horizontal="center"/>
    </xf>
    <xf numFmtId="166" fontId="12" fillId="0" borderId="37" xfId="6" applyNumberFormat="1" applyFont="1" applyBorder="1" applyAlignment="1">
      <alignment horizontal="center"/>
    </xf>
    <xf numFmtId="166" fontId="12" fillId="0" borderId="37" xfId="6" quotePrefix="1" applyNumberFormat="1" applyFont="1" applyBorder="1" applyAlignment="1">
      <alignment horizontal="center"/>
    </xf>
    <xf numFmtId="167" fontId="13" fillId="0" borderId="0" xfId="0" applyNumberFormat="1" applyFont="1"/>
    <xf numFmtId="0" fontId="4" fillId="2" borderId="0" xfId="0" applyFont="1" applyFill="1"/>
    <xf numFmtId="164" fontId="1" fillId="0" borderId="31" xfId="3" applyNumberFormat="1" applyFont="1" applyBorder="1"/>
    <xf numFmtId="0" fontId="1" fillId="0" borderId="22" xfId="4" applyFont="1" applyBorder="1" applyAlignment="1">
      <alignment horizontal="center"/>
    </xf>
    <xf numFmtId="1" fontId="2" fillId="2" borderId="36" xfId="6" applyNumberFormat="1" applyFont="1" applyFill="1" applyBorder="1" applyAlignment="1">
      <alignment horizontal="right"/>
    </xf>
    <xf numFmtId="164" fontId="1" fillId="0" borderId="32" xfId="3" applyNumberFormat="1" applyFont="1" applyBorder="1"/>
    <xf numFmtId="0" fontId="2" fillId="0" borderId="34" xfId="4" applyFont="1" applyBorder="1" applyAlignment="1">
      <alignment horizontal="center"/>
    </xf>
    <xf numFmtId="164" fontId="1" fillId="0" borderId="40" xfId="3" applyNumberFormat="1" applyFont="1" applyBorder="1"/>
    <xf numFmtId="164" fontId="1" fillId="0" borderId="34" xfId="3" applyNumberFormat="1" applyFont="1" applyBorder="1"/>
    <xf numFmtId="0" fontId="2" fillId="0" borderId="42" xfId="4" applyFont="1" applyBorder="1" applyAlignment="1">
      <alignment horizontal="right"/>
    </xf>
    <xf numFmtId="164" fontId="1" fillId="0" borderId="35" xfId="3" applyNumberFormat="1" applyFont="1" applyBorder="1"/>
    <xf numFmtId="0" fontId="1" fillId="0" borderId="40" xfId="0" applyFont="1" applyBorder="1" applyAlignment="1">
      <alignment horizontal="center"/>
    </xf>
    <xf numFmtId="0" fontId="1" fillId="0" borderId="32" xfId="0" applyFont="1" applyBorder="1" applyAlignment="1">
      <alignment horizontal="center"/>
    </xf>
    <xf numFmtId="0" fontId="1" fillId="0" borderId="44" xfId="0" applyFont="1" applyBorder="1" applyAlignment="1">
      <alignment horizontal="left"/>
    </xf>
    <xf numFmtId="0" fontId="1" fillId="0" borderId="45" xfId="0" applyFont="1" applyBorder="1" applyAlignment="1">
      <alignment horizontal="left"/>
    </xf>
    <xf numFmtId="0" fontId="1" fillId="0" borderId="39" xfId="4" applyFont="1" applyBorder="1" applyAlignment="1">
      <alignment horizontal="left"/>
    </xf>
    <xf numFmtId="164" fontId="1" fillId="0" borderId="30" xfId="3" applyNumberFormat="1" applyFont="1" applyBorder="1"/>
    <xf numFmtId="164" fontId="1" fillId="0" borderId="46" xfId="3" applyNumberFormat="1" applyFont="1" applyBorder="1"/>
    <xf numFmtId="164" fontId="1" fillId="0" borderId="19" xfId="3" applyNumberFormat="1" applyFont="1" applyBorder="1"/>
    <xf numFmtId="0" fontId="4" fillId="0" borderId="0" xfId="0" applyFont="1" applyAlignment="1">
      <alignment horizontal="center"/>
    </xf>
    <xf numFmtId="0" fontId="1" fillId="0" borderId="54" xfId="4" applyFont="1" applyBorder="1" applyAlignment="1">
      <alignment horizontal="left"/>
    </xf>
    <xf numFmtId="0" fontId="1" fillId="0" borderId="57" xfId="0" applyFont="1" applyBorder="1" applyAlignment="1">
      <alignment horizontal="center"/>
    </xf>
    <xf numFmtId="0" fontId="11" fillId="0" borderId="53" xfId="6" applyFont="1" applyBorder="1" applyAlignment="1">
      <alignment horizontal="center"/>
    </xf>
    <xf numFmtId="14" fontId="1" fillId="0" borderId="34" xfId="3" applyNumberFormat="1" applyFont="1" applyBorder="1"/>
    <xf numFmtId="169" fontId="1" fillId="0" borderId="34" xfId="1" applyNumberFormat="1" applyFont="1" applyBorder="1"/>
    <xf numFmtId="164" fontId="1" fillId="0" borderId="34" xfId="3" applyNumberFormat="1" applyFont="1" applyBorder="1" applyAlignment="1">
      <alignment horizontal="center"/>
    </xf>
    <xf numFmtId="0" fontId="1" fillId="0" borderId="34" xfId="8" applyFont="1" applyBorder="1" applyAlignment="1">
      <alignment horizontal="left" indent="2"/>
    </xf>
    <xf numFmtId="0" fontId="1" fillId="0" borderId="40" xfId="8" applyFont="1" applyBorder="1"/>
    <xf numFmtId="0" fontId="1" fillId="0" borderId="32" xfId="8" applyFont="1" applyBorder="1"/>
    <xf numFmtId="0" fontId="1" fillId="0" borderId="43" xfId="8" applyFont="1" applyBorder="1"/>
    <xf numFmtId="0" fontId="1" fillId="0" borderId="60" xfId="8" applyFont="1" applyBorder="1"/>
    <xf numFmtId="0" fontId="1" fillId="0" borderId="59" xfId="8" applyFont="1" applyBorder="1"/>
    <xf numFmtId="0" fontId="1" fillId="0" borderId="61" xfId="8" applyFont="1" applyBorder="1"/>
    <xf numFmtId="0" fontId="2" fillId="0" borderId="11" xfId="8" applyFont="1" applyBorder="1"/>
    <xf numFmtId="10" fontId="1" fillId="0" borderId="44" xfId="9" applyNumberFormat="1" applyFont="1" applyBorder="1"/>
    <xf numFmtId="44" fontId="1" fillId="0" borderId="55" xfId="1" applyFont="1" applyBorder="1"/>
    <xf numFmtId="44" fontId="2" fillId="0" borderId="11" xfId="8" applyNumberFormat="1" applyFont="1" applyBorder="1"/>
    <xf numFmtId="10" fontId="1" fillId="0" borderId="11" xfId="9" applyNumberFormat="1" applyFont="1" applyBorder="1"/>
    <xf numFmtId="44" fontId="2" fillId="0" borderId="14" xfId="8" applyNumberFormat="1" applyFont="1" applyBorder="1"/>
    <xf numFmtId="44" fontId="2" fillId="0" borderId="15" xfId="8" applyNumberFormat="1" applyFont="1" applyBorder="1"/>
    <xf numFmtId="10" fontId="1" fillId="0" borderId="45" xfId="9" applyNumberFormat="1" applyFont="1" applyBorder="1"/>
    <xf numFmtId="44" fontId="2" fillId="0" borderId="41" xfId="8" applyNumberFormat="1" applyFont="1" applyBorder="1"/>
    <xf numFmtId="10" fontId="1" fillId="0" borderId="51" xfId="9" applyNumberFormat="1" applyFont="1" applyBorder="1"/>
    <xf numFmtId="9" fontId="8" fillId="2" borderId="19" xfId="6" applyNumberFormat="1" applyFill="1" applyBorder="1" applyAlignment="1">
      <alignment horizontal="center"/>
    </xf>
    <xf numFmtId="0" fontId="1" fillId="0" borderId="46" xfId="0" applyFont="1" applyBorder="1" applyAlignment="1">
      <alignment horizontal="left"/>
    </xf>
    <xf numFmtId="0" fontId="1" fillId="0" borderId="19" xfId="0" applyFont="1" applyBorder="1" applyAlignment="1">
      <alignment horizontal="left"/>
    </xf>
    <xf numFmtId="9" fontId="8" fillId="2" borderId="59" xfId="6" applyNumberFormat="1" applyFill="1" applyBorder="1" applyAlignment="1">
      <alignment horizontal="center"/>
    </xf>
    <xf numFmtId="164" fontId="1" fillId="0" borderId="59" xfId="3" applyNumberFormat="1" applyFont="1" applyBorder="1"/>
    <xf numFmtId="164" fontId="1" fillId="0" borderId="61" xfId="3" applyNumberFormat="1" applyFont="1" applyBorder="1"/>
    <xf numFmtId="9" fontId="8" fillId="2" borderId="52" xfId="6" applyNumberFormat="1" applyFill="1" applyBorder="1" applyAlignment="1">
      <alignment horizontal="center"/>
    </xf>
    <xf numFmtId="0" fontId="2" fillId="0" borderId="17" xfId="4" applyFont="1" applyBorder="1" applyAlignment="1">
      <alignment horizontal="center"/>
    </xf>
    <xf numFmtId="0" fontId="1" fillId="0" borderId="53" xfId="4" applyFont="1" applyBorder="1" applyAlignment="1">
      <alignment horizontal="left"/>
    </xf>
    <xf numFmtId="0" fontId="2" fillId="0" borderId="53" xfId="4" applyFont="1" applyBorder="1" applyAlignment="1">
      <alignment horizontal="center"/>
    </xf>
    <xf numFmtId="0" fontId="1" fillId="0" borderId="25" xfId="4" applyFont="1" applyBorder="1" applyAlignment="1">
      <alignment horizontal="left"/>
    </xf>
    <xf numFmtId="3" fontId="1" fillId="0" borderId="28" xfId="0" applyNumberFormat="1" applyFont="1" applyBorder="1" applyAlignment="1">
      <alignment vertical="center"/>
    </xf>
    <xf numFmtId="3" fontId="1" fillId="0" borderId="38" xfId="0" applyNumberFormat="1" applyFont="1" applyBorder="1" applyAlignment="1">
      <alignment vertical="center"/>
    </xf>
    <xf numFmtId="0" fontId="1" fillId="0" borderId="0" xfId="0" applyFont="1" applyAlignment="1">
      <alignment wrapText="1"/>
    </xf>
    <xf numFmtId="170" fontId="17" fillId="0" borderId="0" xfId="0" applyNumberFormat="1" applyFont="1" applyAlignment="1">
      <alignment horizontal="center"/>
    </xf>
    <xf numFmtId="0" fontId="5" fillId="0" borderId="0" xfId="0" applyFont="1" applyAlignment="1">
      <alignment horizontal="center" vertical="center"/>
    </xf>
    <xf numFmtId="164" fontId="2" fillId="0" borderId="11" xfId="3" applyNumberFormat="1" applyFont="1" applyBorder="1"/>
    <xf numFmtId="0" fontId="4" fillId="0" borderId="0" xfId="0" applyFont="1" applyAlignment="1">
      <alignment vertical="center"/>
    </xf>
    <xf numFmtId="0" fontId="4" fillId="0" borderId="34" xfId="0" applyFont="1" applyBorder="1" applyAlignment="1">
      <alignment horizontal="center"/>
    </xf>
    <xf numFmtId="0" fontId="18" fillId="0" borderId="0" xfId="0" quotePrefix="1" applyFont="1"/>
    <xf numFmtId="0" fontId="5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horizontal="left"/>
    </xf>
    <xf numFmtId="1" fontId="1" fillId="0" borderId="34" xfId="3" applyNumberFormat="1" applyFont="1" applyBorder="1" applyAlignment="1">
      <alignment horizontal="center" vertical="center"/>
    </xf>
    <xf numFmtId="10" fontId="1" fillId="0" borderId="55" xfId="0" applyNumberFormat="1" applyFont="1" applyBorder="1" applyAlignment="1">
      <alignment horizontal="center"/>
    </xf>
    <xf numFmtId="0" fontId="1" fillId="0" borderId="30" xfId="6" applyFont="1" applyBorder="1" applyAlignment="1">
      <alignment horizontal="center"/>
    </xf>
    <xf numFmtId="165" fontId="1" fillId="0" borderId="59" xfId="3" applyNumberFormat="1" applyFont="1" applyBorder="1"/>
    <xf numFmtId="1" fontId="1" fillId="0" borderId="29" xfId="6" applyNumberFormat="1" applyFont="1" applyBorder="1" applyAlignment="1">
      <alignment horizontal="center"/>
    </xf>
    <xf numFmtId="0" fontId="1" fillId="0" borderId="60" xfId="6" applyFont="1" applyBorder="1" applyAlignment="1">
      <alignment horizontal="center"/>
    </xf>
    <xf numFmtId="167" fontId="1" fillId="0" borderId="32" xfId="3" applyNumberFormat="1" applyFont="1" applyBorder="1" applyAlignment="1">
      <alignment horizontal="center"/>
    </xf>
    <xf numFmtId="165" fontId="1" fillId="0" borderId="53" xfId="3" applyNumberFormat="1" applyFont="1" applyBorder="1"/>
    <xf numFmtId="164" fontId="1" fillId="0" borderId="53" xfId="3" applyNumberFormat="1" applyFont="1" applyBorder="1"/>
    <xf numFmtId="0" fontId="2" fillId="0" borderId="0" xfId="0" applyFont="1" applyAlignment="1">
      <alignment vertical="center"/>
    </xf>
    <xf numFmtId="0" fontId="1" fillId="0" borderId="30" xfId="6" applyFont="1" applyBorder="1" applyAlignment="1">
      <alignment horizontal="left"/>
    </xf>
    <xf numFmtId="0" fontId="1" fillId="0" borderId="30" xfId="0" applyFont="1" applyBorder="1" applyAlignment="1">
      <alignment horizontal="left"/>
    </xf>
    <xf numFmtId="0" fontId="11" fillId="0" borderId="53" xfId="6" applyFont="1" applyBorder="1" applyAlignment="1">
      <alignment horizontal="left"/>
    </xf>
    <xf numFmtId="0" fontId="1" fillId="2" borderId="34" xfId="4" applyFont="1" applyFill="1" applyBorder="1" applyAlignment="1">
      <alignment horizontal="left"/>
    </xf>
    <xf numFmtId="1" fontId="1" fillId="0" borderId="40" xfId="0" applyNumberFormat="1" applyFont="1" applyBorder="1" applyAlignment="1">
      <alignment horizontal="center"/>
    </xf>
    <xf numFmtId="1" fontId="2" fillId="2" borderId="36" xfId="6" applyNumberFormat="1" applyFont="1" applyFill="1" applyBorder="1" applyAlignment="1">
      <alignment horizontal="center"/>
    </xf>
    <xf numFmtId="164" fontId="2" fillId="2" borderId="53" xfId="3" applyNumberFormat="1" applyFont="1" applyFill="1" applyBorder="1"/>
    <xf numFmtId="164" fontId="4" fillId="0" borderId="0" xfId="0" applyNumberFormat="1" applyFont="1"/>
    <xf numFmtId="0" fontId="4" fillId="0" borderId="60" xfId="11" applyFont="1" applyBorder="1" applyAlignment="1">
      <alignment vertical="center" wrapText="1"/>
    </xf>
    <xf numFmtId="2" fontId="15" fillId="0" borderId="61" xfId="10" applyNumberFormat="1" applyFont="1" applyBorder="1" applyAlignment="1">
      <alignment vertical="center" wrapText="1"/>
    </xf>
    <xf numFmtId="0" fontId="12" fillId="0" borderId="60" xfId="11" applyFont="1" applyBorder="1" applyAlignment="1">
      <alignment vertical="center" wrapText="1"/>
    </xf>
    <xf numFmtId="0" fontId="4" fillId="0" borderId="50" xfId="11" applyFont="1" applyBorder="1" applyAlignment="1">
      <alignment vertical="center" wrapText="1"/>
    </xf>
    <xf numFmtId="0" fontId="4" fillId="0" borderId="46" xfId="11" applyFont="1" applyBorder="1" applyAlignment="1">
      <alignment vertical="center" wrapText="1"/>
    </xf>
    <xf numFmtId="0" fontId="4" fillId="0" borderId="63" xfId="11" applyFont="1" applyBorder="1" applyAlignment="1">
      <alignment vertical="center" wrapText="1"/>
    </xf>
    <xf numFmtId="0" fontId="4" fillId="0" borderId="61" xfId="11" applyFont="1" applyBorder="1" applyAlignment="1">
      <alignment vertical="center" wrapText="1"/>
    </xf>
    <xf numFmtId="0" fontId="4" fillId="0" borderId="49" xfId="11" applyFont="1" applyBorder="1" applyAlignment="1">
      <alignment vertical="center" wrapText="1"/>
    </xf>
    <xf numFmtId="171" fontId="1" fillId="0" borderId="0" xfId="0" applyNumberFormat="1" applyFont="1" applyAlignment="1">
      <alignment vertical="center"/>
    </xf>
    <xf numFmtId="0" fontId="1" fillId="0" borderId="0" xfId="0" quotePrefix="1" applyFont="1" applyAlignment="1">
      <alignment vertical="center"/>
    </xf>
    <xf numFmtId="0" fontId="3" fillId="0" borderId="53" xfId="6" applyFont="1" applyBorder="1" applyAlignment="1">
      <alignment horizontal="center"/>
    </xf>
    <xf numFmtId="0" fontId="3" fillId="0" borderId="25" xfId="6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0" xfId="6" applyFont="1" applyBorder="1" applyAlignment="1">
      <alignment horizontal="left"/>
    </xf>
    <xf numFmtId="0" fontId="1" fillId="0" borderId="5" xfId="4" applyFont="1" applyBorder="1" applyAlignment="1">
      <alignment horizontal="left"/>
    </xf>
    <xf numFmtId="0" fontId="2" fillId="0" borderId="11" xfId="0" applyFont="1" applyBorder="1"/>
    <xf numFmtId="0" fontId="1" fillId="0" borderId="7" xfId="0" applyFont="1" applyBorder="1"/>
    <xf numFmtId="0" fontId="1" fillId="0" borderId="7" xfId="0" applyFont="1" applyBorder="1" applyAlignment="1">
      <alignment horizontal="left"/>
    </xf>
    <xf numFmtId="164" fontId="2" fillId="0" borderId="15" xfId="3" applyNumberFormat="1" applyFont="1" applyBorder="1"/>
    <xf numFmtId="0" fontId="2" fillId="0" borderId="5" xfId="0" applyFont="1" applyBorder="1"/>
    <xf numFmtId="164" fontId="2" fillId="0" borderId="45" xfId="3" applyNumberFormat="1" applyFont="1" applyBorder="1"/>
    <xf numFmtId="171" fontId="1" fillId="0" borderId="0" xfId="0" applyNumberFormat="1" applyFont="1" applyAlignment="1">
      <alignment horizontal="right" vertical="center"/>
    </xf>
    <xf numFmtId="0" fontId="2" fillId="3" borderId="11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34" xfId="4" applyFont="1" applyFill="1" applyBorder="1" applyAlignment="1">
      <alignment horizontal="center"/>
    </xf>
    <xf numFmtId="166" fontId="1" fillId="3" borderId="62" xfId="6" applyNumberFormat="1" applyFont="1" applyFill="1" applyBorder="1" applyAlignment="1">
      <alignment horizontal="center"/>
    </xf>
    <xf numFmtId="165" fontId="1" fillId="3" borderId="34" xfId="3" applyNumberFormat="1" applyFont="1" applyFill="1" applyBorder="1"/>
    <xf numFmtId="1" fontId="1" fillId="3" borderId="28" xfId="6" applyNumberFormat="1" applyFont="1" applyFill="1" applyBorder="1" applyAlignment="1">
      <alignment horizontal="center"/>
    </xf>
    <xf numFmtId="164" fontId="1" fillId="3" borderId="34" xfId="3" applyNumberFormat="1" applyFont="1" applyFill="1" applyBorder="1"/>
    <xf numFmtId="0" fontId="2" fillId="3" borderId="53" xfId="4" applyFont="1" applyFill="1" applyBorder="1" applyAlignment="1">
      <alignment horizontal="center"/>
    </xf>
    <xf numFmtId="166" fontId="1" fillId="3" borderId="37" xfId="6" applyNumberFormat="1" applyFont="1" applyFill="1" applyBorder="1" applyAlignment="1">
      <alignment horizontal="center"/>
    </xf>
    <xf numFmtId="165" fontId="1" fillId="3" borderId="53" xfId="3" applyNumberFormat="1" applyFont="1" applyFill="1" applyBorder="1"/>
    <xf numFmtId="1" fontId="2" fillId="3" borderId="36" xfId="6" applyNumberFormat="1" applyFont="1" applyFill="1" applyBorder="1" applyAlignment="1">
      <alignment horizontal="center"/>
    </xf>
    <xf numFmtId="164" fontId="1" fillId="3" borderId="53" xfId="3" applyNumberFormat="1" applyFont="1" applyFill="1" applyBorder="1"/>
    <xf numFmtId="166" fontId="12" fillId="3" borderId="37" xfId="6" quotePrefix="1" applyNumberFormat="1" applyFont="1" applyFill="1" applyBorder="1" applyAlignment="1">
      <alignment horizontal="center"/>
    </xf>
    <xf numFmtId="166" fontId="2" fillId="3" borderId="7" xfId="0" applyNumberFormat="1" applyFont="1" applyFill="1" applyBorder="1" applyAlignment="1">
      <alignment horizontal="center" vertical="center" wrapText="1"/>
    </xf>
    <xf numFmtId="164" fontId="2" fillId="3" borderId="11" xfId="1" applyNumberFormat="1" applyFont="1" applyFill="1" applyBorder="1" applyAlignment="1">
      <alignment horizontal="center" vertical="center" wrapText="1"/>
    </xf>
    <xf numFmtId="1" fontId="2" fillId="3" borderId="1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/>
    </xf>
    <xf numFmtId="3" fontId="2" fillId="3" borderId="13" xfId="0" applyNumberFormat="1" applyFont="1" applyFill="1" applyBorder="1" applyAlignment="1">
      <alignment vertical="center"/>
    </xf>
    <xf numFmtId="0" fontId="2" fillId="3" borderId="7" xfId="0" applyFont="1" applyFill="1" applyBorder="1" applyAlignment="1">
      <alignment vertical="center"/>
    </xf>
    <xf numFmtId="3" fontId="2" fillId="3" borderId="11" xfId="0" applyNumberFormat="1" applyFont="1" applyFill="1" applyBorder="1" applyAlignment="1">
      <alignment vertical="center"/>
    </xf>
    <xf numFmtId="0" fontId="2" fillId="3" borderId="13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41" xfId="0" applyFont="1" applyFill="1" applyBorder="1" applyAlignment="1">
      <alignment horizontal="center" vertical="center" wrapText="1"/>
    </xf>
    <xf numFmtId="0" fontId="1" fillId="3" borderId="17" xfId="6" applyFont="1" applyFill="1" applyBorder="1" applyAlignment="1">
      <alignment horizontal="center"/>
    </xf>
    <xf numFmtId="165" fontId="1" fillId="3" borderId="60" xfId="3" applyNumberFormat="1" applyFont="1" applyFill="1" applyBorder="1"/>
    <xf numFmtId="165" fontId="1" fillId="3" borderId="59" xfId="3" applyNumberFormat="1" applyFont="1" applyFill="1" applyBorder="1"/>
    <xf numFmtId="1" fontId="1" fillId="3" borderId="29" xfId="6" applyNumberFormat="1" applyFont="1" applyFill="1" applyBorder="1" applyAlignment="1">
      <alignment horizontal="center"/>
    </xf>
    <xf numFmtId="164" fontId="1" fillId="3" borderId="61" xfId="3" applyNumberFormat="1" applyFont="1" applyFill="1" applyBorder="1"/>
    <xf numFmtId="0" fontId="1" fillId="3" borderId="30" xfId="6" applyFont="1" applyFill="1" applyBorder="1" applyAlignment="1">
      <alignment horizontal="center"/>
    </xf>
    <xf numFmtId="1" fontId="2" fillId="3" borderId="15" xfId="0" applyNumberFormat="1" applyFont="1" applyFill="1" applyBorder="1" applyAlignment="1">
      <alignment horizontal="center" vertical="center" wrapText="1"/>
    </xf>
    <xf numFmtId="164" fontId="2" fillId="3" borderId="15" xfId="1" applyNumberFormat="1" applyFont="1" applyFill="1" applyBorder="1" applyAlignment="1">
      <alignment horizontal="center" vertical="center" wrapText="1"/>
    </xf>
    <xf numFmtId="164" fontId="2" fillId="3" borderId="41" xfId="1" applyNumberFormat="1" applyFont="1" applyFill="1" applyBorder="1" applyAlignment="1">
      <alignment horizontal="center" vertical="center" wrapText="1"/>
    </xf>
    <xf numFmtId="0" fontId="1" fillId="0" borderId="27" xfId="3" applyNumberFormat="1" applyFont="1" applyBorder="1"/>
    <xf numFmtId="0" fontId="2" fillId="0" borderId="20" xfId="3" applyNumberFormat="1" applyFont="1" applyBorder="1"/>
    <xf numFmtId="0" fontId="1" fillId="0" borderId="58" xfId="3" applyNumberFormat="1" applyFont="1" applyBorder="1"/>
    <xf numFmtId="0" fontId="1" fillId="0" borderId="49" xfId="3" applyNumberFormat="1" applyFont="1" applyBorder="1"/>
    <xf numFmtId="0" fontId="2" fillId="0" borderId="33" xfId="3" applyNumberFormat="1" applyFont="1" applyBorder="1"/>
    <xf numFmtId="0" fontId="1" fillId="0" borderId="24" xfId="3" applyNumberFormat="1" applyFont="1" applyBorder="1"/>
    <xf numFmtId="0" fontId="2" fillId="0" borderId="16" xfId="3" applyNumberFormat="1" applyFont="1" applyBorder="1"/>
    <xf numFmtId="0" fontId="2" fillId="0" borderId="64" xfId="3" applyNumberFormat="1" applyFont="1" applyBorder="1"/>
    <xf numFmtId="0" fontId="1" fillId="0" borderId="57" xfId="8" applyFont="1" applyBorder="1"/>
    <xf numFmtId="0" fontId="1" fillId="0" borderId="65" xfId="8" applyFont="1" applyBorder="1"/>
    <xf numFmtId="0" fontId="2" fillId="3" borderId="50" xfId="8" applyFont="1" applyFill="1" applyBorder="1" applyAlignment="1">
      <alignment horizontal="center" vertical="center" wrapText="1"/>
    </xf>
    <xf numFmtId="0" fontId="2" fillId="3" borderId="26" xfId="8" applyFont="1" applyFill="1" applyBorder="1" applyAlignment="1">
      <alignment horizontal="center" vertical="center" wrapText="1"/>
    </xf>
    <xf numFmtId="0" fontId="2" fillId="3" borderId="49" xfId="8" applyFont="1" applyFill="1" applyBorder="1" applyAlignment="1">
      <alignment horizontal="center" vertical="center" wrapText="1"/>
    </xf>
    <xf numFmtId="0" fontId="2" fillId="3" borderId="11" xfId="8" applyFont="1" applyFill="1" applyBorder="1"/>
    <xf numFmtId="9" fontId="2" fillId="3" borderId="11" xfId="2" applyFont="1" applyFill="1" applyBorder="1"/>
    <xf numFmtId="0" fontId="2" fillId="3" borderId="12" xfId="0" applyFont="1" applyFill="1" applyBorder="1" applyAlignment="1">
      <alignment horizontal="center" vertical="center" wrapText="1"/>
    </xf>
    <xf numFmtId="0" fontId="2" fillId="3" borderId="56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left"/>
    </xf>
    <xf numFmtId="164" fontId="2" fillId="3" borderId="63" xfId="0" applyNumberFormat="1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left"/>
    </xf>
    <xf numFmtId="164" fontId="2" fillId="3" borderId="49" xfId="0" applyNumberFormat="1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left" vertical="center" wrapText="1"/>
    </xf>
    <xf numFmtId="0" fontId="2" fillId="3" borderId="11" xfId="0" applyFont="1" applyFill="1" applyBorder="1" applyAlignment="1">
      <alignment horizontal="left" vertical="center" wrapText="1"/>
    </xf>
    <xf numFmtId="164" fontId="9" fillId="3" borderId="11" xfId="0" applyNumberFormat="1" applyFont="1" applyFill="1" applyBorder="1" applyAlignment="1">
      <alignment horizontal="center" vertical="center" wrapText="1"/>
    </xf>
    <xf numFmtId="164" fontId="2" fillId="3" borderId="11" xfId="0" applyNumberFormat="1" applyFont="1" applyFill="1" applyBorder="1" applyAlignment="1">
      <alignment horizontal="center" vertical="center" wrapText="1"/>
    </xf>
    <xf numFmtId="164" fontId="2" fillId="3" borderId="12" xfId="0" applyNumberFormat="1" applyFont="1" applyFill="1" applyBorder="1" applyAlignment="1">
      <alignment horizontal="center" vertical="center" wrapText="1"/>
    </xf>
    <xf numFmtId="164" fontId="2" fillId="3" borderId="56" xfId="0" applyNumberFormat="1" applyFont="1" applyFill="1" applyBorder="1" applyAlignment="1">
      <alignment horizontal="center" vertical="center" wrapText="1"/>
    </xf>
    <xf numFmtId="164" fontId="2" fillId="3" borderId="15" xfId="0" applyNumberFormat="1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164" fontId="2" fillId="3" borderId="14" xfId="0" applyNumberFormat="1" applyFont="1" applyFill="1" applyBorder="1" applyAlignment="1">
      <alignment horizontal="center" vertical="center" wrapText="1"/>
    </xf>
    <xf numFmtId="0" fontId="16" fillId="3" borderId="46" xfId="10" applyFont="1" applyFill="1" applyBorder="1" applyAlignment="1">
      <alignment horizontal="center" vertical="center" wrapText="1"/>
    </xf>
    <xf numFmtId="0" fontId="16" fillId="3" borderId="63" xfId="10" applyFont="1" applyFill="1" applyBorder="1" applyAlignment="1">
      <alignment horizontal="center" vertical="center" wrapText="1"/>
    </xf>
    <xf numFmtId="164" fontId="2" fillId="0" borderId="0" xfId="0" applyNumberFormat="1" applyFont="1" applyAlignment="1">
      <alignment vertical="center"/>
    </xf>
    <xf numFmtId="0" fontId="2" fillId="3" borderId="7" xfId="8" applyFont="1" applyFill="1" applyBorder="1" applyAlignment="1">
      <alignment vertical="center"/>
    </xf>
    <xf numFmtId="0" fontId="2" fillId="3" borderId="12" xfId="8" applyFont="1" applyFill="1" applyBorder="1" applyAlignment="1">
      <alignment vertical="center"/>
    </xf>
    <xf numFmtId="0" fontId="2" fillId="3" borderId="8" xfId="8" applyFont="1" applyFill="1" applyBorder="1" applyAlignment="1">
      <alignment vertical="center"/>
    </xf>
    <xf numFmtId="0" fontId="2" fillId="3" borderId="15" xfId="8" applyFont="1" applyFill="1" applyBorder="1" applyAlignment="1">
      <alignment horizontal="center" vertical="center" wrapText="1"/>
    </xf>
    <xf numFmtId="0" fontId="2" fillId="3" borderId="41" xfId="8" applyFont="1" applyFill="1" applyBorder="1" applyAlignment="1">
      <alignment horizontal="center" vertical="center" wrapText="1"/>
    </xf>
    <xf numFmtId="9" fontId="2" fillId="3" borderId="14" xfId="2" applyFont="1" applyFill="1" applyBorder="1"/>
    <xf numFmtId="9" fontId="2" fillId="3" borderId="15" xfId="2" applyFont="1" applyFill="1" applyBorder="1"/>
    <xf numFmtId="9" fontId="2" fillId="3" borderId="41" xfId="2" applyFont="1" applyFill="1" applyBorder="1"/>
    <xf numFmtId="0" fontId="12" fillId="0" borderId="61" xfId="11" applyFont="1" applyBorder="1" applyAlignment="1">
      <alignment horizontal="center" vertical="center" wrapText="1"/>
    </xf>
    <xf numFmtId="0" fontId="12" fillId="0" borderId="7" xfId="11" applyFont="1" applyBorder="1" applyAlignment="1">
      <alignment vertical="center" wrapText="1"/>
    </xf>
    <xf numFmtId="9" fontId="15" fillId="0" borderId="49" xfId="2" applyFont="1" applyBorder="1" applyAlignment="1">
      <alignment horizontal="center" vertical="center" wrapText="1"/>
    </xf>
    <xf numFmtId="172" fontId="2" fillId="0" borderId="0" xfId="0" applyNumberFormat="1" applyFont="1" applyAlignment="1">
      <alignment horizontal="center" vertical="center"/>
    </xf>
    <xf numFmtId="171" fontId="4" fillId="0" borderId="0" xfId="0" applyNumberFormat="1" applyFont="1" applyAlignment="1">
      <alignment vertical="center"/>
    </xf>
    <xf numFmtId="164" fontId="20" fillId="0" borderId="34" xfId="3" applyNumberFormat="1" applyFont="1" applyBorder="1"/>
    <xf numFmtId="168" fontId="20" fillId="0" borderId="57" xfId="0" applyNumberFormat="1" applyFont="1" applyBorder="1" applyAlignment="1">
      <alignment horizontal="left"/>
    </xf>
    <xf numFmtId="0" fontId="20" fillId="0" borderId="54" xfId="4" applyFont="1" applyBorder="1" applyAlignment="1">
      <alignment horizontal="left"/>
    </xf>
    <xf numFmtId="9" fontId="21" fillId="2" borderId="53" xfId="6" applyNumberFormat="1" applyFont="1" applyFill="1" applyBorder="1" applyAlignment="1">
      <alignment horizontal="left"/>
    </xf>
    <xf numFmtId="0" fontId="21" fillId="0" borderId="59" xfId="7" applyFont="1" applyBorder="1" applyAlignment="1" applyProtection="1">
      <alignment horizontal="left" vertical="center" wrapText="1" readingOrder="1"/>
      <protection locked="0"/>
    </xf>
    <xf numFmtId="1" fontId="20" fillId="0" borderId="34" xfId="3" applyNumberFormat="1" applyFont="1" applyBorder="1" applyAlignment="1">
      <alignment horizontal="center"/>
    </xf>
    <xf numFmtId="169" fontId="20" fillId="0" borderId="34" xfId="1" applyNumberFormat="1" applyFont="1" applyBorder="1"/>
    <xf numFmtId="164" fontId="20" fillId="0" borderId="34" xfId="3" applyNumberFormat="1" applyFont="1" applyBorder="1" applyAlignment="1">
      <alignment horizontal="center"/>
    </xf>
    <xf numFmtId="10" fontId="20" fillId="0" borderId="55" xfId="0" applyNumberFormat="1" applyFont="1" applyBorder="1" applyAlignment="1">
      <alignment horizontal="center"/>
    </xf>
    <xf numFmtId="1" fontId="20" fillId="0" borderId="34" xfId="3" applyNumberFormat="1" applyFont="1" applyBorder="1" applyAlignment="1">
      <alignment horizontal="center" vertical="center"/>
    </xf>
    <xf numFmtId="0" fontId="2" fillId="3" borderId="46" xfId="0" applyFont="1" applyFill="1" applyBorder="1" applyAlignment="1">
      <alignment horizontal="left"/>
    </xf>
    <xf numFmtId="0" fontId="2" fillId="3" borderId="50" xfId="0" applyFont="1" applyFill="1" applyBorder="1" applyAlignment="1">
      <alignment horizontal="left"/>
    </xf>
    <xf numFmtId="174" fontId="4" fillId="0" borderId="34" xfId="3" applyNumberFormat="1" applyFont="1" applyBorder="1" applyAlignment="1">
      <alignment horizontal="center" vertical="center"/>
    </xf>
    <xf numFmtId="174" fontId="21" fillId="0" borderId="34" xfId="3" applyNumberFormat="1" applyFont="1" applyBorder="1" applyAlignment="1">
      <alignment horizontal="center" vertical="center"/>
    </xf>
    <xf numFmtId="9" fontId="4" fillId="4" borderId="53" xfId="6" applyNumberFormat="1" applyFont="1" applyFill="1" applyBorder="1" applyAlignment="1">
      <alignment horizontal="left"/>
    </xf>
    <xf numFmtId="0" fontId="4" fillId="4" borderId="55" xfId="7" applyFont="1" applyFill="1" applyBorder="1" applyAlignment="1" applyProtection="1">
      <alignment horizontal="left" vertical="center" wrapText="1" readingOrder="1"/>
      <protection locked="0"/>
    </xf>
    <xf numFmtId="1" fontId="1" fillId="4" borderId="34" xfId="3" applyNumberFormat="1" applyFont="1" applyFill="1" applyBorder="1" applyAlignment="1">
      <alignment horizontal="center" vertical="center"/>
    </xf>
    <xf numFmtId="174" fontId="4" fillId="4" borderId="34" xfId="3" applyNumberFormat="1" applyFont="1" applyFill="1" applyBorder="1" applyAlignment="1">
      <alignment horizontal="center" vertical="center"/>
    </xf>
    <xf numFmtId="1" fontId="1" fillId="4" borderId="34" xfId="3" applyNumberFormat="1" applyFont="1" applyFill="1" applyBorder="1" applyAlignment="1">
      <alignment horizontal="center"/>
    </xf>
    <xf numFmtId="169" fontId="1" fillId="4" borderId="34" xfId="1" applyNumberFormat="1" applyFont="1" applyFill="1" applyBorder="1"/>
    <xf numFmtId="164" fontId="1" fillId="4" borderId="34" xfId="3" applyNumberFormat="1" applyFont="1" applyFill="1" applyBorder="1" applyAlignment="1">
      <alignment horizontal="center"/>
    </xf>
    <xf numFmtId="10" fontId="1" fillId="4" borderId="55" xfId="0" applyNumberFormat="1" applyFont="1" applyFill="1" applyBorder="1" applyAlignment="1">
      <alignment horizontal="center"/>
    </xf>
    <xf numFmtId="168" fontId="1" fillId="4" borderId="57" xfId="0" applyNumberFormat="1" applyFont="1" applyFill="1" applyBorder="1" applyAlignment="1">
      <alignment horizontal="left"/>
    </xf>
    <xf numFmtId="164" fontId="1" fillId="4" borderId="34" xfId="3" applyNumberFormat="1" applyFont="1" applyFill="1" applyBorder="1"/>
    <xf numFmtId="0" fontId="1" fillId="4" borderId="54" xfId="4" applyFont="1" applyFill="1" applyBorder="1" applyAlignment="1">
      <alignment horizontal="left"/>
    </xf>
    <xf numFmtId="0" fontId="3" fillId="0" borderId="25" xfId="4" applyFont="1" applyBorder="1" applyAlignment="1">
      <alignment horizontal="left"/>
    </xf>
    <xf numFmtId="0" fontId="3" fillId="0" borderId="50" xfId="6" applyFont="1" applyBorder="1" applyAlignment="1">
      <alignment horizontal="left"/>
    </xf>
    <xf numFmtId="0" fontId="3" fillId="0" borderId="21" xfId="4" applyFont="1" applyBorder="1" applyAlignment="1">
      <alignment horizontal="left"/>
    </xf>
    <xf numFmtId="0" fontId="3" fillId="0" borderId="53" xfId="4" applyFont="1" applyBorder="1" applyAlignment="1">
      <alignment horizontal="left"/>
    </xf>
    <xf numFmtId="173" fontId="1" fillId="0" borderId="0" xfId="0" applyNumberFormat="1" applyFont="1" applyAlignment="1">
      <alignment horizontal="center"/>
    </xf>
    <xf numFmtId="0" fontId="2" fillId="0" borderId="1" xfId="0" applyFont="1" applyBorder="1"/>
    <xf numFmtId="0" fontId="1" fillId="0" borderId="1" xfId="0" applyFont="1" applyBorder="1" applyAlignment="1">
      <alignment horizontal="left"/>
    </xf>
    <xf numFmtId="164" fontId="2" fillId="0" borderId="66" xfId="3" applyNumberFormat="1" applyFont="1" applyBorder="1"/>
    <xf numFmtId="0" fontId="2" fillId="0" borderId="67" xfId="3" applyNumberFormat="1" applyFont="1" applyBorder="1"/>
    <xf numFmtId="164" fontId="2" fillId="0" borderId="13" xfId="3" applyNumberFormat="1" applyFont="1" applyBorder="1"/>
    <xf numFmtId="0" fontId="2" fillId="0" borderId="54" xfId="0" applyFont="1" applyBorder="1"/>
    <xf numFmtId="0" fontId="1" fillId="0" borderId="54" xfId="0" applyFont="1" applyBorder="1" applyAlignment="1">
      <alignment horizontal="left"/>
    </xf>
    <xf numFmtId="164" fontId="2" fillId="0" borderId="59" xfId="3" applyNumberFormat="1" applyFont="1" applyBorder="1"/>
    <xf numFmtId="0" fontId="2" fillId="0" borderId="58" xfId="3" applyNumberFormat="1" applyFont="1" applyBorder="1"/>
    <xf numFmtId="164" fontId="2" fillId="0" borderId="53" xfId="3" applyNumberFormat="1" applyFont="1" applyBorder="1"/>
    <xf numFmtId="0" fontId="9" fillId="0" borderId="0" xfId="10" applyFont="1" applyAlignment="1">
      <alignment horizontal="centerContinuous"/>
    </xf>
    <xf numFmtId="0" fontId="4" fillId="0" borderId="0" xfId="10" applyFont="1" applyAlignment="1">
      <alignment horizontal="centerContinuous"/>
    </xf>
    <xf numFmtId="0" fontId="4" fillId="0" borderId="0" xfId="10" applyFont="1" applyAlignment="1">
      <alignment horizontal="center"/>
    </xf>
    <xf numFmtId="14" fontId="22" fillId="0" borderId="0" xfId="10" applyNumberFormat="1" applyFont="1" applyAlignment="1">
      <alignment horizontal="left" vertical="center"/>
    </xf>
    <xf numFmtId="0" fontId="4" fillId="0" borderId="0" xfId="10" applyFont="1" applyAlignment="1">
      <alignment vertical="center"/>
    </xf>
    <xf numFmtId="0" fontId="9" fillId="0" borderId="11" xfId="10" applyFont="1" applyBorder="1" applyAlignment="1">
      <alignment horizontal="center" vertical="center" wrapText="1"/>
    </xf>
    <xf numFmtId="0" fontId="9" fillId="0" borderId="11" xfId="10" applyFont="1" applyBorder="1" applyAlignment="1">
      <alignment horizontal="center" vertical="center"/>
    </xf>
    <xf numFmtId="0" fontId="4" fillId="0" borderId="0" xfId="10" applyFont="1"/>
    <xf numFmtId="0" fontId="4" fillId="0" borderId="13" xfId="10" applyFont="1" applyBorder="1"/>
    <xf numFmtId="0" fontId="4" fillId="0" borderId="68" xfId="10" applyFont="1" applyBorder="1" applyAlignment="1">
      <alignment horizontal="center"/>
    </xf>
    <xf numFmtId="0" fontId="4" fillId="0" borderId="69" xfId="10" applyFont="1" applyBorder="1"/>
    <xf numFmtId="0" fontId="9" fillId="0" borderId="28" xfId="10" applyFont="1" applyBorder="1"/>
    <xf numFmtId="0" fontId="9" fillId="0" borderId="70" xfId="10" applyFont="1" applyBorder="1" applyAlignment="1">
      <alignment horizontal="center"/>
    </xf>
    <xf numFmtId="0" fontId="9" fillId="0" borderId="71" xfId="10" applyFont="1" applyBorder="1" applyAlignment="1">
      <alignment horizontal="center"/>
    </xf>
    <xf numFmtId="0" fontId="9" fillId="0" borderId="0" xfId="10" applyFont="1"/>
    <xf numFmtId="0" fontId="9" fillId="0" borderId="28" xfId="10" applyFont="1" applyBorder="1" applyAlignment="1">
      <alignment horizontal="center"/>
    </xf>
    <xf numFmtId="0" fontId="4" fillId="0" borderId="28" xfId="10" applyFont="1" applyBorder="1"/>
    <xf numFmtId="0" fontId="4" fillId="0" borderId="70" xfId="10" applyFont="1" applyBorder="1" applyAlignment="1">
      <alignment horizontal="center"/>
    </xf>
    <xf numFmtId="0" fontId="4" fillId="0" borderId="71" xfId="10" applyFont="1" applyBorder="1"/>
    <xf numFmtId="0" fontId="4" fillId="0" borderId="13" xfId="10" applyFont="1" applyBorder="1" applyAlignment="1">
      <alignment horizontal="center"/>
    </xf>
    <xf numFmtId="0" fontId="4" fillId="0" borderId="69" xfId="10" applyFont="1" applyBorder="1" applyAlignment="1">
      <alignment horizontal="center"/>
    </xf>
    <xf numFmtId="0" fontId="4" fillId="0" borderId="28" xfId="10" applyFont="1" applyBorder="1" applyAlignment="1">
      <alignment horizontal="center"/>
    </xf>
    <xf numFmtId="0" fontId="4" fillId="0" borderId="71" xfId="10" applyFont="1" applyBorder="1" applyAlignment="1">
      <alignment horizontal="center"/>
    </xf>
    <xf numFmtId="0" fontId="19" fillId="0" borderId="28" xfId="10" applyFont="1" applyBorder="1" applyAlignment="1">
      <alignment horizontal="center"/>
    </xf>
    <xf numFmtId="0" fontId="2" fillId="0" borderId="28" xfId="10" applyFont="1" applyBorder="1"/>
    <xf numFmtId="0" fontId="1" fillId="0" borderId="28" xfId="10" applyFont="1" applyBorder="1"/>
    <xf numFmtId="175" fontId="4" fillId="0" borderId="70" xfId="10" applyNumberFormat="1" applyFont="1" applyBorder="1" applyAlignment="1">
      <alignment horizontal="center"/>
    </xf>
    <xf numFmtId="175" fontId="4" fillId="0" borderId="71" xfId="10" applyNumberFormat="1" applyFont="1" applyBorder="1" applyAlignment="1">
      <alignment horizontal="center"/>
    </xf>
    <xf numFmtId="176" fontId="4" fillId="0" borderId="70" xfId="10" applyNumberFormat="1" applyFont="1" applyBorder="1" applyAlignment="1">
      <alignment horizontal="center"/>
    </xf>
    <xf numFmtId="177" fontId="4" fillId="0" borderId="70" xfId="10" applyNumberFormat="1" applyFont="1" applyBorder="1" applyAlignment="1">
      <alignment horizontal="center"/>
    </xf>
    <xf numFmtId="177" fontId="9" fillId="0" borderId="70" xfId="10" applyNumberFormat="1" applyFont="1" applyBorder="1" applyAlignment="1">
      <alignment horizontal="center"/>
    </xf>
    <xf numFmtId="2" fontId="4" fillId="0" borderId="71" xfId="10" applyNumberFormat="1" applyFont="1" applyBorder="1" applyAlignment="1">
      <alignment horizontal="center"/>
    </xf>
    <xf numFmtId="0" fontId="19" fillId="0" borderId="28" xfId="10" applyFont="1" applyBorder="1" applyAlignment="1">
      <alignment horizontal="right"/>
    </xf>
    <xf numFmtId="175" fontId="9" fillId="0" borderId="71" xfId="10" applyNumberFormat="1" applyFont="1" applyBorder="1" applyAlignment="1">
      <alignment horizontal="center"/>
    </xf>
    <xf numFmtId="0" fontId="23" fillId="0" borderId="28" xfId="10" applyFont="1" applyBorder="1" applyAlignment="1">
      <alignment horizontal="right"/>
    </xf>
    <xf numFmtId="178" fontId="4" fillId="0" borderId="28" xfId="10" applyNumberFormat="1" applyFont="1" applyBorder="1" applyAlignment="1">
      <alignment horizontal="center"/>
    </xf>
    <xf numFmtId="0" fontId="23" fillId="0" borderId="38" xfId="10" applyFont="1" applyBorder="1" applyAlignment="1">
      <alignment horizontal="right"/>
    </xf>
    <xf numFmtId="178" fontId="9" fillId="0" borderId="38" xfId="10" applyNumberFormat="1" applyFont="1" applyBorder="1" applyAlignment="1">
      <alignment horizontal="center"/>
    </xf>
    <xf numFmtId="175" fontId="9" fillId="0" borderId="72" xfId="10" applyNumberFormat="1" applyFont="1" applyBorder="1" applyAlignment="1">
      <alignment horizontal="center"/>
    </xf>
    <xf numFmtId="175" fontId="9" fillId="0" borderId="51" xfId="10" applyNumberFormat="1" applyFont="1" applyBorder="1" applyAlignment="1">
      <alignment horizontal="center"/>
    </xf>
    <xf numFmtId="0" fontId="7" fillId="0" borderId="0" xfId="0" applyFont="1"/>
    <xf numFmtId="179" fontId="0" fillId="0" borderId="0" xfId="0" applyNumberFormat="1"/>
    <xf numFmtId="0" fontId="24" fillId="0" borderId="28" xfId="1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171" fontId="1" fillId="0" borderId="0" xfId="0" applyNumberFormat="1" applyFont="1" applyAlignment="1">
      <alignment horizontal="left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2" fillId="3" borderId="13" xfId="8" applyFont="1" applyFill="1" applyBorder="1" applyAlignment="1">
      <alignment horizontal="center" vertical="center"/>
    </xf>
    <xf numFmtId="0" fontId="2" fillId="3" borderId="38" xfId="8" applyFont="1" applyFill="1" applyBorder="1" applyAlignment="1">
      <alignment horizontal="center" vertical="center"/>
    </xf>
    <xf numFmtId="0" fontId="2" fillId="3" borderId="18" xfId="8" applyFont="1" applyFill="1" applyBorder="1" applyAlignment="1">
      <alignment horizontal="center" vertical="center"/>
    </xf>
    <xf numFmtId="0" fontId="2" fillId="3" borderId="47" xfId="8" applyFont="1" applyFill="1" applyBorder="1" applyAlignment="1">
      <alignment horizontal="center" vertical="center"/>
    </xf>
    <xf numFmtId="0" fontId="2" fillId="3" borderId="48" xfId="8" applyFont="1" applyFill="1" applyBorder="1" applyAlignment="1">
      <alignment horizontal="center" vertical="center"/>
    </xf>
    <xf numFmtId="0" fontId="16" fillId="3" borderId="7" xfId="10" applyFont="1" applyFill="1" applyBorder="1" applyAlignment="1">
      <alignment horizontal="center" vertical="center" wrapText="1"/>
    </xf>
    <xf numFmtId="0" fontId="16" fillId="3" borderId="8" xfId="10" applyFont="1" applyFill="1" applyBorder="1" applyAlignment="1">
      <alignment horizontal="center" vertical="center" wrapText="1"/>
    </xf>
    <xf numFmtId="0" fontId="19" fillId="0" borderId="0" xfId="10" applyFont="1" applyAlignment="1">
      <alignment horizontal="center"/>
    </xf>
    <xf numFmtId="9" fontId="9" fillId="2" borderId="53" xfId="6" applyNumberFormat="1" applyFont="1" applyFill="1" applyBorder="1" applyAlignment="1">
      <alignment horizontal="left"/>
    </xf>
    <xf numFmtId="9" fontId="4" fillId="2" borderId="53" xfId="6" applyNumberFormat="1" applyFont="1" applyFill="1" applyBorder="1" applyAlignment="1">
      <alignment horizontal="left"/>
    </xf>
    <xf numFmtId="0" fontId="4" fillId="2" borderId="55" xfId="7" applyFont="1" applyFill="1" applyBorder="1" applyAlignment="1" applyProtection="1">
      <alignment horizontal="left" vertical="center" wrapText="1" readingOrder="1"/>
      <protection locked="0"/>
    </xf>
    <xf numFmtId="174" fontId="4" fillId="2" borderId="34" xfId="3" applyNumberFormat="1" applyFont="1" applyFill="1" applyBorder="1" applyAlignment="1">
      <alignment horizontal="center" vertical="center"/>
    </xf>
    <xf numFmtId="1" fontId="1" fillId="2" borderId="34" xfId="3" applyNumberFormat="1" applyFont="1" applyFill="1" applyBorder="1" applyAlignment="1">
      <alignment horizontal="center"/>
    </xf>
    <xf numFmtId="169" fontId="1" fillId="2" borderId="34" xfId="1" applyNumberFormat="1" applyFont="1" applyFill="1" applyBorder="1"/>
    <xf numFmtId="164" fontId="1" fillId="2" borderId="34" xfId="3" applyNumberFormat="1" applyFont="1" applyFill="1" applyBorder="1" applyAlignment="1">
      <alignment horizontal="center"/>
    </xf>
    <xf numFmtId="10" fontId="1" fillId="2" borderId="55" xfId="0" applyNumberFormat="1" applyFont="1" applyFill="1" applyBorder="1" applyAlignment="1">
      <alignment horizontal="center"/>
    </xf>
    <xf numFmtId="1" fontId="1" fillId="2" borderId="34" xfId="3" applyNumberFormat="1" applyFont="1" applyFill="1" applyBorder="1" applyAlignment="1">
      <alignment horizontal="center" vertical="center"/>
    </xf>
    <xf numFmtId="168" fontId="1" fillId="2" borderId="57" xfId="0" applyNumberFormat="1" applyFont="1" applyFill="1" applyBorder="1" applyAlignment="1">
      <alignment horizontal="left"/>
    </xf>
    <xf numFmtId="164" fontId="1" fillId="2" borderId="34" xfId="3" applyNumberFormat="1" applyFont="1" applyFill="1" applyBorder="1"/>
    <xf numFmtId="0" fontId="1" fillId="2" borderId="0" xfId="0" applyFont="1" applyFill="1" applyAlignment="1">
      <alignment horizontal="right" vertical="center"/>
    </xf>
    <xf numFmtId="0" fontId="1" fillId="2" borderId="0" xfId="0" applyFont="1" applyFill="1"/>
  </cellXfs>
  <cellStyles count="12">
    <cellStyle name="Euro" xfId="3" xr:uid="{00000000-0005-0000-0000-000000000000}"/>
    <cellStyle name="Monétaire" xfId="1" builtinId="4"/>
    <cellStyle name="Normal" xfId="0" builtinId="0"/>
    <cellStyle name="Normal 10 2" xfId="5" xr:uid="{00000000-0005-0000-0000-000003000000}"/>
    <cellStyle name="Normal 10 2 2" xfId="6" xr:uid="{00000000-0005-0000-0000-000004000000}"/>
    <cellStyle name="Normal 10 3 2" xfId="8" xr:uid="{00000000-0005-0000-0000-000005000000}"/>
    <cellStyle name="Normal 2" xfId="10" xr:uid="{00000000-0005-0000-0000-000006000000}"/>
    <cellStyle name="Normal 45" xfId="11" xr:uid="{00000000-0005-0000-0000-000007000000}"/>
    <cellStyle name="Normal 48" xfId="7" xr:uid="{00000000-0005-0000-0000-000008000000}"/>
    <cellStyle name="Normal_Feuil5" xfId="4" xr:uid="{00000000-0005-0000-0000-000009000000}"/>
    <cellStyle name="Pourcentage" xfId="2" builtinId="5"/>
    <cellStyle name="Pourcentage 2 2" xfId="9" xr:uid="{00000000-0005-0000-0000-00000B000000}"/>
  </cellStyles>
  <dxfs count="0"/>
  <tableStyles count="0" defaultTableStyle="TableStyleMedium2" defaultPivotStyle="PivotStyleLight16"/>
  <colors>
    <mruColors>
      <color rgb="FFEFF6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1580030</xdr:colOff>
      <xdr:row>10</xdr:row>
      <xdr:rowOff>22412</xdr:rowOff>
    </xdr:from>
    <xdr:to>
      <xdr:col>4</xdr:col>
      <xdr:colOff>616324</xdr:colOff>
      <xdr:row>12</xdr:row>
      <xdr:rowOff>123265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82289855-0A92-4572-8F5F-3D5901E43D97}"/>
            </a:ext>
          </a:extLst>
        </xdr:cNvPr>
        <xdr:cNvSpPr txBox="1"/>
      </xdr:nvSpPr>
      <xdr:spPr>
        <a:xfrm>
          <a:off x="1580030" y="2050677"/>
          <a:ext cx="4829735" cy="45944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fr-FR" sz="1100">
              <a:solidFill>
                <a:srgbClr val="FF0000"/>
              </a:solidFill>
            </a:rPr>
            <a:t>Le candidat est tenu  de vérifier les</a:t>
          </a:r>
          <a:r>
            <a:rPr lang="fr-FR" sz="1100" baseline="0">
              <a:solidFill>
                <a:srgbClr val="FF0000"/>
              </a:solidFill>
            </a:rPr>
            <a:t> formules de calcul des totaux du CEP</a:t>
          </a:r>
          <a:endParaRPr lang="fr-FR" sz="1100">
            <a:solidFill>
              <a:srgbClr val="FF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718836</xdr:colOff>
      <xdr:row>10</xdr:row>
      <xdr:rowOff>132794</xdr:rowOff>
    </xdr:from>
    <xdr:to>
      <xdr:col>15</xdr:col>
      <xdr:colOff>662748</xdr:colOff>
      <xdr:row>14</xdr:row>
      <xdr:rowOff>112059</xdr:rowOff>
    </xdr:to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10512777" y="2418794"/>
          <a:ext cx="4784853" cy="33785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fr-FR" sz="1100">
              <a:solidFill>
                <a:srgbClr val="FF0000"/>
              </a:solidFill>
            </a:rPr>
            <a:t>Les 2</a:t>
          </a:r>
          <a:r>
            <a:rPr lang="fr-FR" sz="1100" baseline="0">
              <a:solidFill>
                <a:srgbClr val="FF0000"/>
              </a:solidFill>
            </a:rPr>
            <a:t> </a:t>
          </a:r>
          <a:r>
            <a:rPr lang="fr-FR" sz="1100">
              <a:solidFill>
                <a:srgbClr val="FF0000"/>
              </a:solidFill>
            </a:rPr>
            <a:t>lignes 8  et 9 sont des exemples et sont à supprimer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7"/>
  <sheetViews>
    <sheetView tabSelected="1" zoomScaleNormal="100" workbookViewId="0">
      <selection activeCell="L5" sqref="L5"/>
    </sheetView>
  </sheetViews>
  <sheetFormatPr baseColWidth="10" defaultRowHeight="15" x14ac:dyDescent="0.25"/>
  <sheetData>
    <row r="1" spans="1:13" s="9" customFormat="1" ht="21" customHeight="1" x14ac:dyDescent="0.25">
      <c r="A1" s="311" t="s">
        <v>220</v>
      </c>
      <c r="B1" s="312"/>
      <c r="C1" s="312"/>
      <c r="D1" s="312"/>
      <c r="E1" s="312"/>
      <c r="F1" s="312"/>
      <c r="G1" s="312"/>
      <c r="H1" s="312"/>
      <c r="I1" s="312"/>
      <c r="J1" s="312"/>
      <c r="K1" s="312"/>
      <c r="L1" s="312"/>
      <c r="M1" s="313"/>
    </row>
    <row r="2" spans="1:13" s="9" customFormat="1" ht="12.75" customHeight="1" x14ac:dyDescent="0.25">
      <c r="A2" s="314"/>
      <c r="B2" s="315"/>
      <c r="C2" s="315"/>
      <c r="D2" s="315"/>
      <c r="E2" s="315"/>
      <c r="F2" s="315"/>
      <c r="G2" s="315"/>
      <c r="H2" s="315"/>
      <c r="I2" s="315"/>
      <c r="J2" s="315"/>
      <c r="K2" s="315"/>
      <c r="L2" s="315"/>
      <c r="M2" s="316"/>
    </row>
    <row r="3" spans="1:13" s="9" customFormat="1" ht="15" customHeight="1" thickBot="1" x14ac:dyDescent="0.3">
      <c r="A3" s="317"/>
      <c r="B3" s="318"/>
      <c r="C3" s="318"/>
      <c r="D3" s="318"/>
      <c r="E3" s="318"/>
      <c r="F3" s="318"/>
      <c r="G3" s="318"/>
      <c r="H3" s="318"/>
      <c r="I3" s="318"/>
      <c r="J3" s="318"/>
      <c r="K3" s="318"/>
      <c r="L3" s="318"/>
      <c r="M3" s="319"/>
    </row>
    <row r="4" spans="1:13" s="1" customFormat="1" ht="8.4499999999999993" customHeight="1" x14ac:dyDescent="0.25"/>
    <row r="5" spans="1:13" x14ac:dyDescent="0.25">
      <c r="A5" s="133" t="s">
        <v>218</v>
      </c>
    </row>
    <row r="6" spans="1:13" ht="8.4499999999999993" customHeight="1" x14ac:dyDescent="0.25"/>
    <row r="7" spans="1:13" x14ac:dyDescent="0.25">
      <c r="A7" s="102" t="s">
        <v>183</v>
      </c>
    </row>
    <row r="8" spans="1:13" x14ac:dyDescent="0.25">
      <c r="A8" t="s">
        <v>182</v>
      </c>
    </row>
    <row r="9" spans="1:13" x14ac:dyDescent="0.25">
      <c r="A9" s="133" t="s">
        <v>217</v>
      </c>
    </row>
    <row r="10" spans="1:13" ht="7.15" customHeight="1" x14ac:dyDescent="0.25"/>
    <row r="11" spans="1:13" x14ac:dyDescent="0.25">
      <c r="A11" s="102" t="s">
        <v>184</v>
      </c>
    </row>
    <row r="12" spans="1:13" ht="7.15" customHeight="1" x14ac:dyDescent="0.25"/>
    <row r="13" spans="1:13" x14ac:dyDescent="0.25">
      <c r="A13" s="102" t="s">
        <v>185</v>
      </c>
    </row>
    <row r="14" spans="1:13" ht="7.15" customHeight="1" x14ac:dyDescent="0.25"/>
    <row r="15" spans="1:13" x14ac:dyDescent="0.25">
      <c r="A15" s="102" t="s">
        <v>186</v>
      </c>
    </row>
    <row r="16" spans="1:13" x14ac:dyDescent="0.25">
      <c r="A16" t="s">
        <v>194</v>
      </c>
    </row>
    <row r="17" spans="1:1" ht="7.15" customHeight="1" x14ac:dyDescent="0.25"/>
    <row r="18" spans="1:1" x14ac:dyDescent="0.25">
      <c r="A18" s="102" t="s">
        <v>187</v>
      </c>
    </row>
    <row r="19" spans="1:1" x14ac:dyDescent="0.25">
      <c r="A19" t="s">
        <v>193</v>
      </c>
    </row>
    <row r="20" spans="1:1" ht="7.15" customHeight="1" x14ac:dyDescent="0.25"/>
    <row r="21" spans="1:1" x14ac:dyDescent="0.25">
      <c r="A21" s="102" t="s">
        <v>188</v>
      </c>
    </row>
    <row r="22" spans="1:1" x14ac:dyDescent="0.25">
      <c r="A22" t="s">
        <v>191</v>
      </c>
    </row>
    <row r="23" spans="1:1" ht="7.15" customHeight="1" x14ac:dyDescent="0.25"/>
    <row r="24" spans="1:1" x14ac:dyDescent="0.25">
      <c r="A24" s="102" t="s">
        <v>189</v>
      </c>
    </row>
    <row r="25" spans="1:1" ht="7.15" customHeight="1" x14ac:dyDescent="0.25"/>
    <row r="26" spans="1:1" x14ac:dyDescent="0.25">
      <c r="A26" s="102" t="s">
        <v>190</v>
      </c>
    </row>
    <row r="27" spans="1:1" ht="15" customHeight="1" x14ac:dyDescent="0.25"/>
    <row r="28" spans="1:1" x14ac:dyDescent="0.25">
      <c r="A28" s="133" t="s">
        <v>219</v>
      </c>
    </row>
    <row r="30" spans="1:1" ht="15" customHeight="1" x14ac:dyDescent="0.25"/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</sheetData>
  <mergeCells count="1">
    <mergeCell ref="A1:M3"/>
  </mergeCells>
  <pageMargins left="0.7" right="0.7" top="0.75" bottom="0.75" header="0.3" footer="0.3"/>
  <pageSetup paperSize="9" orientation="portrait" horizontalDpi="4294967293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72"/>
  <sheetViews>
    <sheetView workbookViewId="0">
      <selection activeCell="A25" sqref="A25"/>
    </sheetView>
  </sheetViews>
  <sheetFormatPr baseColWidth="10" defaultRowHeight="15" x14ac:dyDescent="0.25"/>
  <cols>
    <col min="1" max="1" width="43.85546875" bestFit="1" customWidth="1"/>
    <col min="2" max="2" width="11.28515625" customWidth="1"/>
    <col min="3" max="3" width="16" customWidth="1"/>
    <col min="5" max="5" width="13.5703125" customWidth="1"/>
    <col min="8" max="8" width="10.7109375" customWidth="1"/>
  </cols>
  <sheetData>
    <row r="1" spans="1:7" s="1" customFormat="1" ht="20.100000000000001" customHeight="1" x14ac:dyDescent="0.25">
      <c r="A1" s="7" t="str">
        <f>'8_Règlement du Service'!A1</f>
        <v>Commune de Neuillé-Pont-Pierre</v>
      </c>
      <c r="E1" s="8" t="s">
        <v>13</v>
      </c>
      <c r="F1" s="31" t="str">
        <f>'1_CARE prev. année1'!E1</f>
        <v>__________</v>
      </c>
    </row>
    <row r="2" spans="1:7" s="1" customFormat="1" ht="20.100000000000001" customHeight="1" x14ac:dyDescent="0.25">
      <c r="A2" s="7" t="str">
        <f>'8_Règlement du Service'!A2</f>
        <v>Service de l'Assainissement Collectif</v>
      </c>
      <c r="E2" s="8" t="s">
        <v>25</v>
      </c>
      <c r="F2" s="132">
        <f>'1_CARE prev. année1'!E2</f>
        <v>46199</v>
      </c>
      <c r="G2" s="132"/>
    </row>
    <row r="3" spans="1:7" ht="15.75" x14ac:dyDescent="0.25">
      <c r="A3" s="328" t="s">
        <v>285</v>
      </c>
      <c r="B3" s="328"/>
      <c r="C3" s="328"/>
      <c r="D3" s="328"/>
      <c r="E3" s="328"/>
      <c r="F3" s="328"/>
    </row>
    <row r="4" spans="1:7" ht="15.75" thickBot="1" x14ac:dyDescent="0.3">
      <c r="A4" s="265"/>
      <c r="B4" s="266"/>
      <c r="C4" s="267"/>
      <c r="D4" s="266"/>
      <c r="E4" s="267"/>
      <c r="F4" s="266"/>
    </row>
    <row r="5" spans="1:7" ht="26.25" thickBot="1" x14ac:dyDescent="0.3">
      <c r="A5" s="268"/>
      <c r="B5" s="269"/>
      <c r="C5" s="270" t="s">
        <v>269</v>
      </c>
      <c r="D5" s="271"/>
      <c r="E5" s="270" t="s">
        <v>270</v>
      </c>
      <c r="F5" s="271"/>
    </row>
    <row r="6" spans="1:7" x14ac:dyDescent="0.25">
      <c r="A6" s="272"/>
      <c r="B6" s="273"/>
      <c r="C6" s="274"/>
      <c r="D6" s="275"/>
      <c r="E6" s="274"/>
      <c r="F6" s="275"/>
    </row>
    <row r="7" spans="1:7" x14ac:dyDescent="0.25">
      <c r="A7" s="272"/>
      <c r="B7" s="276"/>
      <c r="C7" s="277" t="s">
        <v>271</v>
      </c>
      <c r="D7" s="278" t="s">
        <v>272</v>
      </c>
      <c r="E7" s="277" t="s">
        <v>271</v>
      </c>
      <c r="F7" s="278" t="s">
        <v>272</v>
      </c>
    </row>
    <row r="8" spans="1:7" x14ac:dyDescent="0.25">
      <c r="A8" s="279"/>
      <c r="B8" s="280" t="s">
        <v>273</v>
      </c>
      <c r="C8" s="277" t="s">
        <v>274</v>
      </c>
      <c r="D8" s="278" t="str">
        <f>C8</f>
        <v>Euros</v>
      </c>
      <c r="E8" s="277" t="s">
        <v>274</v>
      </c>
      <c r="F8" s="278" t="str">
        <f>E8</f>
        <v>Euros</v>
      </c>
    </row>
    <row r="9" spans="1:7" ht="15.75" thickBot="1" x14ac:dyDescent="0.3">
      <c r="A9" s="272"/>
      <c r="B9" s="281"/>
      <c r="C9" s="282"/>
      <c r="D9" s="283"/>
      <c r="E9" s="282"/>
      <c r="F9" s="283"/>
    </row>
    <row r="10" spans="1:7" x14ac:dyDescent="0.25">
      <c r="A10" s="273"/>
      <c r="B10" s="284"/>
      <c r="C10" s="274"/>
      <c r="D10" s="285"/>
      <c r="E10" s="274"/>
      <c r="F10" s="285"/>
    </row>
    <row r="11" spans="1:7" ht="15.75" x14ac:dyDescent="0.25">
      <c r="A11" s="307" t="s">
        <v>288</v>
      </c>
      <c r="B11" s="286"/>
      <c r="C11" s="282"/>
      <c r="D11" s="287"/>
      <c r="E11" s="282"/>
      <c r="F11" s="287"/>
    </row>
    <row r="12" spans="1:7" ht="9.75" customHeight="1" x14ac:dyDescent="0.25">
      <c r="A12" s="288"/>
      <c r="B12" s="286"/>
      <c r="C12" s="282"/>
      <c r="D12" s="287"/>
      <c r="E12" s="282"/>
      <c r="F12" s="287"/>
    </row>
    <row r="13" spans="1:7" x14ac:dyDescent="0.25">
      <c r="A13" s="289" t="s">
        <v>275</v>
      </c>
      <c r="B13" s="286"/>
      <c r="C13" s="282"/>
      <c r="D13" s="287"/>
      <c r="E13" s="282"/>
      <c r="F13" s="287"/>
    </row>
    <row r="14" spans="1:7" x14ac:dyDescent="0.25">
      <c r="A14" s="290" t="s">
        <v>276</v>
      </c>
      <c r="B14" s="286">
        <v>1</v>
      </c>
      <c r="C14" s="291"/>
      <c r="D14" s="292">
        <f>C14*B14</f>
        <v>0</v>
      </c>
      <c r="E14" s="291"/>
      <c r="F14" s="292">
        <f>E14*B14</f>
        <v>0</v>
      </c>
    </row>
    <row r="15" spans="1:7" x14ac:dyDescent="0.25">
      <c r="A15" s="290" t="s">
        <v>277</v>
      </c>
      <c r="B15" s="286">
        <v>1</v>
      </c>
      <c r="C15" s="291"/>
      <c r="D15" s="292">
        <f>C15*B15</f>
        <v>0</v>
      </c>
      <c r="E15" s="291"/>
      <c r="F15" s="292">
        <f>E15*B15</f>
        <v>0</v>
      </c>
    </row>
    <row r="16" spans="1:7" ht="9.75" customHeight="1" x14ac:dyDescent="0.25">
      <c r="A16" s="288"/>
      <c r="B16" s="286"/>
      <c r="C16" s="282"/>
      <c r="D16" s="287"/>
      <c r="E16" s="282"/>
      <c r="F16" s="287"/>
    </row>
    <row r="17" spans="1:6" x14ac:dyDescent="0.25">
      <c r="A17" s="289" t="s">
        <v>278</v>
      </c>
      <c r="B17" s="286"/>
      <c r="C17" s="291"/>
      <c r="D17" s="292"/>
      <c r="E17" s="291"/>
      <c r="F17" s="292"/>
    </row>
    <row r="18" spans="1:6" x14ac:dyDescent="0.25">
      <c r="A18" s="290" t="s">
        <v>279</v>
      </c>
      <c r="B18" s="286">
        <v>120</v>
      </c>
      <c r="C18" s="293"/>
      <c r="D18" s="292">
        <f>B18*C18</f>
        <v>0</v>
      </c>
      <c r="E18" s="293"/>
      <c r="F18" s="292">
        <f>E18*B18</f>
        <v>0</v>
      </c>
    </row>
    <row r="19" spans="1:6" x14ac:dyDescent="0.25">
      <c r="A19" s="290" t="s">
        <v>277</v>
      </c>
      <c r="B19" s="286">
        <f>B18</f>
        <v>120</v>
      </c>
      <c r="C19" s="293"/>
      <c r="D19" s="292">
        <f>B19*C19</f>
        <v>0</v>
      </c>
      <c r="E19" s="293"/>
      <c r="F19" s="292">
        <f>E19*B19</f>
        <v>0</v>
      </c>
    </row>
    <row r="20" spans="1:6" x14ac:dyDescent="0.25">
      <c r="A20" s="290"/>
      <c r="B20" s="286"/>
      <c r="C20" s="294"/>
      <c r="D20" s="292"/>
      <c r="E20" s="295"/>
      <c r="F20" s="292"/>
    </row>
    <row r="21" spans="1:6" ht="15.75" x14ac:dyDescent="0.25">
      <c r="A21" s="307" t="s">
        <v>280</v>
      </c>
      <c r="B21" s="286"/>
      <c r="C21" s="294"/>
      <c r="D21" s="296"/>
      <c r="E21" s="294"/>
      <c r="F21" s="296"/>
    </row>
    <row r="22" spans="1:6" x14ac:dyDescent="0.25">
      <c r="A22" s="289" t="s">
        <v>281</v>
      </c>
      <c r="B22" s="286"/>
      <c r="C22" s="294"/>
      <c r="D22" s="296"/>
      <c r="E22" s="294"/>
      <c r="F22" s="296"/>
    </row>
    <row r="23" spans="1:6" x14ac:dyDescent="0.25">
      <c r="A23" s="281" t="s">
        <v>282</v>
      </c>
      <c r="B23" s="286">
        <f>B19</f>
        <v>120</v>
      </c>
      <c r="C23" s="294"/>
      <c r="D23" s="292">
        <f>B23*C23</f>
        <v>0</v>
      </c>
      <c r="E23" s="293"/>
      <c r="F23" s="292">
        <f>B23*E23</f>
        <v>0</v>
      </c>
    </row>
    <row r="24" spans="1:6" x14ac:dyDescent="0.25">
      <c r="A24" s="281"/>
      <c r="B24" s="286"/>
      <c r="C24" s="291"/>
      <c r="D24" s="296"/>
      <c r="E24" s="291"/>
      <c r="F24" s="296"/>
    </row>
    <row r="25" spans="1:6" ht="15.75" x14ac:dyDescent="0.25">
      <c r="A25" s="297" t="s">
        <v>286</v>
      </c>
      <c r="B25" s="286"/>
      <c r="C25" s="291"/>
      <c r="D25" s="298">
        <f>SUM(D13:D24)</f>
        <v>0</v>
      </c>
      <c r="E25" s="291"/>
      <c r="F25" s="298">
        <f>SUM(F13:F24)</f>
        <v>0</v>
      </c>
    </row>
    <row r="26" spans="1:6" ht="15.75" x14ac:dyDescent="0.25">
      <c r="A26" s="297" t="s">
        <v>283</v>
      </c>
      <c r="B26" s="286"/>
      <c r="C26" s="291"/>
      <c r="D26" s="298">
        <f>D14+D18</f>
        <v>0</v>
      </c>
      <c r="E26" s="291"/>
      <c r="F26" s="298">
        <f>F14+F18</f>
        <v>0</v>
      </c>
    </row>
    <row r="27" spans="1:6" ht="15.75" x14ac:dyDescent="0.25">
      <c r="A27" s="297"/>
      <c r="B27" s="286"/>
      <c r="C27" s="291"/>
      <c r="D27" s="298"/>
      <c r="E27" s="291"/>
      <c r="F27" s="298"/>
    </row>
    <row r="28" spans="1:6" ht="15.75" x14ac:dyDescent="0.25">
      <c r="A28" s="299" t="s">
        <v>284</v>
      </c>
      <c r="B28" s="300">
        <v>0.1</v>
      </c>
      <c r="C28" s="291"/>
      <c r="D28" s="292">
        <f>ROUND(D25*B28,2)</f>
        <v>0</v>
      </c>
      <c r="E28" s="291"/>
      <c r="F28" s="292">
        <f>ROUND(F25*B28,2)</f>
        <v>0</v>
      </c>
    </row>
    <row r="29" spans="1:6" ht="15.75" x14ac:dyDescent="0.25">
      <c r="A29" s="299"/>
      <c r="B29" s="300"/>
      <c r="C29" s="291"/>
      <c r="D29" s="292"/>
      <c r="E29" s="291"/>
      <c r="F29" s="292"/>
    </row>
    <row r="30" spans="1:6" ht="16.5" thickBot="1" x14ac:dyDescent="0.3">
      <c r="A30" s="301" t="s">
        <v>287</v>
      </c>
      <c r="B30" s="302"/>
      <c r="C30" s="303"/>
      <c r="D30" s="304">
        <f>D25+D28</f>
        <v>0</v>
      </c>
      <c r="E30" s="303"/>
      <c r="F30" s="304">
        <f>F25+F28</f>
        <v>0</v>
      </c>
    </row>
    <row r="31" spans="1:6" x14ac:dyDescent="0.25">
      <c r="A31" s="305"/>
      <c r="B31" s="305"/>
      <c r="C31" s="305"/>
      <c r="D31" s="305"/>
      <c r="E31" s="305"/>
      <c r="F31" s="305"/>
    </row>
    <row r="32" spans="1:6" x14ac:dyDescent="0.25">
      <c r="A32" s="305"/>
      <c r="B32" s="305"/>
      <c r="C32" s="305"/>
      <c r="D32" s="305"/>
      <c r="E32" s="305"/>
      <c r="F32" s="305"/>
    </row>
    <row r="33" spans="1:6" x14ac:dyDescent="0.25">
      <c r="A33" s="305"/>
      <c r="B33" s="305"/>
      <c r="C33" s="305"/>
      <c r="D33" s="305"/>
      <c r="E33" s="305"/>
      <c r="F33" s="305"/>
    </row>
    <row r="34" spans="1:6" x14ac:dyDescent="0.25">
      <c r="A34" s="305"/>
      <c r="B34" s="305"/>
      <c r="C34" s="305"/>
      <c r="D34" s="305"/>
      <c r="E34" s="305"/>
      <c r="F34" s="305"/>
    </row>
    <row r="35" spans="1:6" x14ac:dyDescent="0.25">
      <c r="A35" s="305"/>
      <c r="B35" s="305"/>
      <c r="C35" s="305"/>
      <c r="D35" s="305"/>
      <c r="E35" s="305"/>
      <c r="F35" s="305"/>
    </row>
    <row r="36" spans="1:6" x14ac:dyDescent="0.25">
      <c r="A36" s="305"/>
      <c r="B36" s="305"/>
      <c r="C36" s="305"/>
      <c r="D36" s="305"/>
      <c r="E36" s="305"/>
      <c r="F36" s="305"/>
    </row>
    <row r="37" spans="1:6" x14ac:dyDescent="0.25">
      <c r="A37" s="305"/>
      <c r="B37" s="305"/>
      <c r="C37" s="305"/>
      <c r="D37" s="305"/>
      <c r="E37" s="305"/>
      <c r="F37" s="305"/>
    </row>
    <row r="38" spans="1:6" x14ac:dyDescent="0.25">
      <c r="A38" s="305"/>
      <c r="B38" s="305"/>
      <c r="C38" s="305"/>
      <c r="D38" s="305"/>
      <c r="E38" s="305"/>
      <c r="F38" s="305"/>
    </row>
    <row r="39" spans="1:6" x14ac:dyDescent="0.25">
      <c r="A39" s="305"/>
      <c r="B39" s="305"/>
      <c r="C39" s="305"/>
      <c r="D39" s="305"/>
      <c r="E39" s="305"/>
      <c r="F39" s="305"/>
    </row>
    <row r="40" spans="1:6" x14ac:dyDescent="0.25">
      <c r="A40" s="305"/>
      <c r="B40" s="305"/>
      <c r="C40" s="305"/>
      <c r="D40" s="305"/>
      <c r="E40" s="305"/>
      <c r="F40" s="305"/>
    </row>
    <row r="41" spans="1:6" x14ac:dyDescent="0.25">
      <c r="A41" s="305"/>
      <c r="B41" s="305"/>
      <c r="C41" s="305"/>
      <c r="D41" s="305"/>
      <c r="E41" s="305"/>
      <c r="F41" s="305"/>
    </row>
    <row r="42" spans="1:6" x14ac:dyDescent="0.25">
      <c r="A42" s="305"/>
      <c r="B42" s="305"/>
      <c r="C42" s="305"/>
      <c r="D42" s="305"/>
      <c r="E42" s="305"/>
      <c r="F42" s="305"/>
    </row>
    <row r="43" spans="1:6" x14ac:dyDescent="0.25">
      <c r="A43" s="305"/>
      <c r="B43" s="305"/>
      <c r="C43" s="305"/>
      <c r="D43" s="305"/>
      <c r="E43" s="305"/>
      <c r="F43" s="305"/>
    </row>
    <row r="44" spans="1:6" x14ac:dyDescent="0.25">
      <c r="A44" s="305"/>
      <c r="B44" s="305"/>
      <c r="C44" s="305"/>
      <c r="D44" s="305"/>
      <c r="E44" s="305"/>
      <c r="F44" s="305"/>
    </row>
    <row r="45" spans="1:6" x14ac:dyDescent="0.25">
      <c r="A45" s="305"/>
      <c r="B45" s="305"/>
      <c r="C45" s="305"/>
      <c r="D45" s="305"/>
      <c r="E45" s="305"/>
      <c r="F45" s="305"/>
    </row>
    <row r="46" spans="1:6" x14ac:dyDescent="0.25">
      <c r="A46" s="305"/>
      <c r="B46" s="305"/>
      <c r="C46" s="305"/>
      <c r="D46" s="305"/>
      <c r="E46" s="305"/>
      <c r="F46" s="305"/>
    </row>
    <row r="47" spans="1:6" x14ac:dyDescent="0.25">
      <c r="A47" s="305"/>
      <c r="B47" s="305"/>
      <c r="C47" s="305"/>
      <c r="D47" s="305"/>
      <c r="E47" s="305"/>
      <c r="F47" s="305"/>
    </row>
    <row r="48" spans="1:6" x14ac:dyDescent="0.25">
      <c r="A48" s="305"/>
      <c r="B48" s="305"/>
      <c r="C48" s="305"/>
      <c r="D48" s="305"/>
      <c r="E48" s="305"/>
      <c r="F48" s="305"/>
    </row>
    <row r="49" spans="1:6" x14ac:dyDescent="0.25">
      <c r="A49" s="305"/>
      <c r="B49" s="305"/>
      <c r="C49" s="305"/>
      <c r="D49" s="305"/>
      <c r="E49" s="305"/>
      <c r="F49" s="305"/>
    </row>
    <row r="50" spans="1:6" x14ac:dyDescent="0.25">
      <c r="A50" s="305"/>
      <c r="B50" s="305"/>
      <c r="C50" s="305"/>
      <c r="D50" s="305"/>
      <c r="E50" s="305"/>
      <c r="F50" s="305"/>
    </row>
    <row r="51" spans="1:6" x14ac:dyDescent="0.25">
      <c r="A51" s="305"/>
      <c r="B51" s="305"/>
      <c r="C51" s="305"/>
      <c r="D51" s="305"/>
      <c r="E51" s="305"/>
      <c r="F51" s="305"/>
    </row>
    <row r="52" spans="1:6" x14ac:dyDescent="0.25">
      <c r="A52" s="305"/>
      <c r="B52" s="305"/>
      <c r="C52" s="305"/>
      <c r="D52" s="305"/>
      <c r="E52" s="305"/>
      <c r="F52" s="305"/>
    </row>
    <row r="53" spans="1:6" x14ac:dyDescent="0.25">
      <c r="A53" s="305"/>
      <c r="B53" s="305"/>
      <c r="C53" s="305"/>
      <c r="D53" s="305"/>
      <c r="E53" s="305"/>
      <c r="F53" s="305"/>
    </row>
    <row r="54" spans="1:6" x14ac:dyDescent="0.25">
      <c r="A54" s="305"/>
      <c r="B54" s="305"/>
      <c r="C54" s="305"/>
      <c r="D54" s="305"/>
      <c r="E54" s="305"/>
      <c r="F54" s="305"/>
    </row>
    <row r="55" spans="1:6" x14ac:dyDescent="0.25">
      <c r="A55" s="305"/>
      <c r="B55" s="305"/>
      <c r="C55" s="305"/>
      <c r="D55" s="305"/>
      <c r="E55" s="305"/>
      <c r="F55" s="305"/>
    </row>
    <row r="56" spans="1:6" x14ac:dyDescent="0.25">
      <c r="A56" s="305"/>
      <c r="B56" s="305"/>
      <c r="C56" s="305"/>
      <c r="D56" s="305"/>
      <c r="E56" s="305"/>
      <c r="F56" s="305"/>
    </row>
    <row r="57" spans="1:6" x14ac:dyDescent="0.25">
      <c r="A57" s="305"/>
      <c r="B57" s="305"/>
      <c r="C57" s="305"/>
      <c r="D57" s="305"/>
      <c r="E57" s="305"/>
      <c r="F57" s="305"/>
    </row>
    <row r="58" spans="1:6" x14ac:dyDescent="0.25">
      <c r="A58" s="305"/>
      <c r="B58" s="305"/>
      <c r="C58" s="305"/>
      <c r="D58" s="305"/>
      <c r="E58" s="305"/>
      <c r="F58" s="305"/>
    </row>
    <row r="59" spans="1:6" x14ac:dyDescent="0.25">
      <c r="A59" s="305"/>
      <c r="B59" s="305"/>
      <c r="C59" s="305"/>
      <c r="D59" s="305"/>
      <c r="E59" s="305"/>
      <c r="F59" s="305"/>
    </row>
    <row r="60" spans="1:6" x14ac:dyDescent="0.25">
      <c r="A60" s="305"/>
      <c r="B60" s="305"/>
      <c r="C60" s="305"/>
      <c r="D60" s="305"/>
      <c r="E60" s="305"/>
      <c r="F60" s="305"/>
    </row>
    <row r="61" spans="1:6" x14ac:dyDescent="0.25">
      <c r="A61" s="305"/>
      <c r="B61" s="305"/>
      <c r="C61" s="305"/>
      <c r="D61" s="305"/>
      <c r="E61" s="305"/>
      <c r="F61" s="305"/>
    </row>
    <row r="72" spans="5:5" x14ac:dyDescent="0.25">
      <c r="E72" s="306">
        <v>1743</v>
      </c>
    </row>
  </sheetData>
  <mergeCells count="1">
    <mergeCell ref="A3:F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51"/>
  <sheetViews>
    <sheetView workbookViewId="0">
      <selection activeCell="E3" sqref="E3"/>
    </sheetView>
  </sheetViews>
  <sheetFormatPr baseColWidth="10" defaultColWidth="10.85546875" defaultRowHeight="15" x14ac:dyDescent="0.25"/>
  <cols>
    <col min="1" max="1" width="4.140625" style="1" customWidth="1"/>
    <col min="2" max="2" width="45.28515625" style="1" customWidth="1"/>
    <col min="3" max="3" width="14.28515625" style="1" customWidth="1"/>
    <col min="4" max="4" width="4.5703125" style="1" customWidth="1"/>
    <col min="5" max="5" width="11.7109375" style="1" bestFit="1" customWidth="1"/>
    <col min="6" max="16384" width="10.85546875" style="1"/>
  </cols>
  <sheetData>
    <row r="1" spans="1:9" ht="20.100000000000001" customHeight="1" x14ac:dyDescent="0.25">
      <c r="A1" s="7" t="s">
        <v>248</v>
      </c>
      <c r="D1" s="8" t="s">
        <v>13</v>
      </c>
      <c r="E1" s="1" t="s">
        <v>26</v>
      </c>
    </row>
    <row r="2" spans="1:9" ht="20.100000000000001" customHeight="1" x14ac:dyDescent="0.25">
      <c r="A2" s="7" t="s">
        <v>14</v>
      </c>
      <c r="D2" s="8" t="s">
        <v>25</v>
      </c>
      <c r="E2" s="223">
        <v>46199</v>
      </c>
    </row>
    <row r="3" spans="1:9" ht="8.4499999999999993" customHeight="1" x14ac:dyDescent="0.25"/>
    <row r="4" spans="1:9" ht="20.100000000000001" customHeight="1" x14ac:dyDescent="0.25">
      <c r="A4" s="308" t="s">
        <v>15</v>
      </c>
      <c r="B4" s="308"/>
      <c r="C4" s="308"/>
    </row>
    <row r="5" spans="1:9" x14ac:dyDescent="0.25">
      <c r="A5" s="309" t="s">
        <v>32</v>
      </c>
      <c r="B5" s="309"/>
      <c r="C5" s="309"/>
    </row>
    <row r="6" spans="1:9" x14ac:dyDescent="0.25">
      <c r="A6" s="32"/>
      <c r="B6" s="32"/>
      <c r="C6" s="32"/>
      <c r="D6" s="32"/>
      <c r="E6" s="32"/>
      <c r="F6" s="32"/>
      <c r="G6" s="32"/>
      <c r="H6" s="32"/>
      <c r="I6" s="32"/>
    </row>
    <row r="7" spans="1:9" ht="8.4499999999999993" customHeight="1" thickBot="1" x14ac:dyDescent="0.3"/>
    <row r="8" spans="1:9" ht="18" customHeight="1" x14ac:dyDescent="0.25">
      <c r="B8" s="162" t="s">
        <v>22</v>
      </c>
      <c r="C8" s="163">
        <f>SUM(C9:C18)</f>
        <v>0</v>
      </c>
    </row>
    <row r="9" spans="1:9" ht="18" customHeight="1" x14ac:dyDescent="0.25">
      <c r="B9" s="2" t="s">
        <v>43</v>
      </c>
      <c r="C9" s="94">
        <f>+'2_Détail des produits'!E9</f>
        <v>0</v>
      </c>
    </row>
    <row r="10" spans="1:9" ht="18" customHeight="1" x14ac:dyDescent="0.25">
      <c r="B10" s="2" t="s">
        <v>44</v>
      </c>
      <c r="C10" s="94">
        <f>+'2_Détail des produits'!E10</f>
        <v>0</v>
      </c>
    </row>
    <row r="11" spans="1:9" ht="18" customHeight="1" x14ac:dyDescent="0.25">
      <c r="B11" s="2" t="s">
        <v>0</v>
      </c>
      <c r="C11" s="94">
        <f>+'2_Détail des produits'!E11</f>
        <v>0</v>
      </c>
    </row>
    <row r="12" spans="1:9" ht="18" customHeight="1" x14ac:dyDescent="0.25">
      <c r="B12" s="2" t="s">
        <v>205</v>
      </c>
      <c r="C12" s="94">
        <f>+'2_Détail des produits'!E12</f>
        <v>0</v>
      </c>
    </row>
    <row r="13" spans="1:9" ht="18" customHeight="1" x14ac:dyDescent="0.25">
      <c r="B13" s="2" t="s">
        <v>206</v>
      </c>
      <c r="C13" s="94">
        <f>+'2_Détail des produits'!E16</f>
        <v>0</v>
      </c>
    </row>
    <row r="14" spans="1:9" ht="18" customHeight="1" x14ac:dyDescent="0.25">
      <c r="B14" s="2" t="s">
        <v>207</v>
      </c>
      <c r="C14" s="94">
        <f>+'2_Détail des produits'!E17</f>
        <v>0</v>
      </c>
    </row>
    <row r="15" spans="1:9" ht="18" customHeight="1" x14ac:dyDescent="0.25">
      <c r="B15" s="2" t="s">
        <v>31</v>
      </c>
      <c r="C15" s="94">
        <f>+'2_Détail des produits'!E24</f>
        <v>0</v>
      </c>
    </row>
    <row r="16" spans="1:9" ht="18" customHeight="1" x14ac:dyDescent="0.25">
      <c r="B16" s="2" t="s">
        <v>1</v>
      </c>
      <c r="C16" s="94">
        <f>+'2_Détail des produits'!E25</f>
        <v>0</v>
      </c>
    </row>
    <row r="17" spans="2:3" ht="18" customHeight="1" x14ac:dyDescent="0.25">
      <c r="B17" s="2" t="s">
        <v>208</v>
      </c>
      <c r="C17" s="94">
        <f>'2_Détail des produits'!E21</f>
        <v>0</v>
      </c>
    </row>
    <row r="18" spans="2:3" ht="18" customHeight="1" thickBot="1" x14ac:dyDescent="0.3">
      <c r="B18" s="4" t="s">
        <v>30</v>
      </c>
      <c r="C18" s="95">
        <f>'2_Détail des produits'!E13+'2_Détail des produits'!E18+'2_Détail des produits'!E26</f>
        <v>0</v>
      </c>
    </row>
    <row r="19" spans="2:3" ht="18" customHeight="1" thickBot="1" x14ac:dyDescent="0.3"/>
    <row r="20" spans="2:3" ht="18" customHeight="1" x14ac:dyDescent="0.25">
      <c r="B20" s="162" t="s">
        <v>23</v>
      </c>
      <c r="C20" s="163">
        <f t="shared" ref="C20" si="0">+SUM(C21:C40)</f>
        <v>0</v>
      </c>
    </row>
    <row r="21" spans="2:3" ht="18" customHeight="1" x14ac:dyDescent="0.25">
      <c r="B21" s="2" t="s">
        <v>2</v>
      </c>
      <c r="C21" s="94">
        <f>'3_Détail des charges RH'!F29</f>
        <v>0</v>
      </c>
    </row>
    <row r="22" spans="2:3" ht="18" customHeight="1" x14ac:dyDescent="0.25">
      <c r="B22" s="2" t="s">
        <v>3</v>
      </c>
      <c r="C22" s="94">
        <f>'4_Détail des autres charges'!F8</f>
        <v>0</v>
      </c>
    </row>
    <row r="23" spans="2:3" ht="18" customHeight="1" x14ac:dyDescent="0.25">
      <c r="B23" s="2" t="s">
        <v>5</v>
      </c>
      <c r="C23" s="94">
        <f>'4_Détail des autres charges'!F20</f>
        <v>0</v>
      </c>
    </row>
    <row r="24" spans="2:3" ht="18" customHeight="1" x14ac:dyDescent="0.25">
      <c r="B24" s="2" t="s">
        <v>6</v>
      </c>
      <c r="C24" s="94">
        <f>'4_Détail des autres charges'!F26</f>
        <v>0</v>
      </c>
    </row>
    <row r="25" spans="2:3" ht="18" customHeight="1" x14ac:dyDescent="0.25">
      <c r="B25" s="2" t="s">
        <v>4</v>
      </c>
      <c r="C25" s="94">
        <f>'4_Détail des autres charges'!F34</f>
        <v>0</v>
      </c>
    </row>
    <row r="26" spans="2:3" ht="18" customHeight="1" x14ac:dyDescent="0.25">
      <c r="B26" s="2" t="s">
        <v>16</v>
      </c>
      <c r="C26" s="94">
        <f>'4_Détail des autres charges'!F56</f>
        <v>0</v>
      </c>
    </row>
    <row r="27" spans="2:3" ht="18" customHeight="1" x14ac:dyDescent="0.25">
      <c r="B27" s="2" t="s">
        <v>10</v>
      </c>
      <c r="C27" s="94">
        <f>'4_Détail des autres charges'!F62</f>
        <v>0</v>
      </c>
    </row>
    <row r="28" spans="2:3" ht="18" customHeight="1" x14ac:dyDescent="0.25">
      <c r="B28" s="2" t="s">
        <v>29</v>
      </c>
      <c r="C28" s="94">
        <f>'4_Détail des autres charges'!F72</f>
        <v>0</v>
      </c>
    </row>
    <row r="29" spans="2:3" ht="18" customHeight="1" x14ac:dyDescent="0.25">
      <c r="B29" s="2" t="s">
        <v>17</v>
      </c>
      <c r="C29" s="94">
        <f>'4_Détail des autres charges'!F79</f>
        <v>0</v>
      </c>
    </row>
    <row r="30" spans="2:3" ht="18" customHeight="1" x14ac:dyDescent="0.25">
      <c r="B30" s="2" t="s">
        <v>7</v>
      </c>
      <c r="C30" s="94">
        <f>'4_Détail des autres charges'!F87</f>
        <v>0</v>
      </c>
    </row>
    <row r="31" spans="2:3" ht="18" customHeight="1" x14ac:dyDescent="0.25">
      <c r="B31" s="2" t="s">
        <v>8</v>
      </c>
      <c r="C31" s="94">
        <f>'4_Détail des autres charges'!F95</f>
        <v>0</v>
      </c>
    </row>
    <row r="32" spans="2:3" ht="18" customHeight="1" x14ac:dyDescent="0.25">
      <c r="B32" s="2" t="s">
        <v>9</v>
      </c>
      <c r="C32" s="94">
        <f>'4_Détail des autres charges'!F99</f>
        <v>0</v>
      </c>
    </row>
    <row r="33" spans="2:3" ht="18" customHeight="1" x14ac:dyDescent="0.25">
      <c r="B33" s="2" t="s">
        <v>18</v>
      </c>
      <c r="C33" s="94">
        <f>'4_Détail des autres charges'!F105</f>
        <v>0</v>
      </c>
    </row>
    <row r="34" spans="2:3" ht="18" customHeight="1" x14ac:dyDescent="0.25">
      <c r="B34" s="2" t="s">
        <v>11</v>
      </c>
      <c r="C34" s="94">
        <f>'4_Détail des autres charges'!F110</f>
        <v>0</v>
      </c>
    </row>
    <row r="35" spans="2:3" ht="18" customHeight="1" x14ac:dyDescent="0.25">
      <c r="B35" s="2" t="s">
        <v>12</v>
      </c>
      <c r="C35" s="94">
        <f>'4_Détail des autres charges'!F115</f>
        <v>0</v>
      </c>
    </row>
    <row r="36" spans="2:3" ht="18" customHeight="1" x14ac:dyDescent="0.25">
      <c r="B36" s="2" t="s">
        <v>19</v>
      </c>
      <c r="C36" s="94">
        <f>'4_Détail des autres charges'!F119</f>
        <v>0</v>
      </c>
    </row>
    <row r="37" spans="2:3" ht="18" customHeight="1" x14ac:dyDescent="0.25">
      <c r="B37" s="2" t="s">
        <v>27</v>
      </c>
      <c r="C37" s="94">
        <f>'4_Détail des autres charges'!F122</f>
        <v>0</v>
      </c>
    </row>
    <row r="38" spans="2:3" ht="18" customHeight="1" x14ac:dyDescent="0.25">
      <c r="B38" s="2" t="s">
        <v>28</v>
      </c>
      <c r="C38" s="94">
        <f>'4_Détail des autres charges'!F129</f>
        <v>0</v>
      </c>
    </row>
    <row r="39" spans="2:3" ht="18" customHeight="1" x14ac:dyDescent="0.25">
      <c r="B39" s="2" t="s">
        <v>20</v>
      </c>
      <c r="C39" s="94">
        <f>'4_Détail des autres charges'!F133</f>
        <v>0</v>
      </c>
    </row>
    <row r="40" spans="2:3" ht="18" customHeight="1" thickBot="1" x14ac:dyDescent="0.3">
      <c r="B40" s="4" t="s">
        <v>21</v>
      </c>
      <c r="C40" s="95">
        <f>'4_Détail des autres charges'!F139</f>
        <v>0</v>
      </c>
    </row>
    <row r="41" spans="2:3" ht="18" customHeight="1" thickBot="1" x14ac:dyDescent="0.3">
      <c r="C41" s="3"/>
    </row>
    <row r="42" spans="2:3" ht="18" customHeight="1" thickBot="1" x14ac:dyDescent="0.3">
      <c r="B42" s="164" t="s">
        <v>24</v>
      </c>
      <c r="C42" s="165">
        <f>+C8-C20</f>
        <v>0</v>
      </c>
    </row>
    <row r="44" spans="2:3" x14ac:dyDescent="0.25">
      <c r="B44" s="5"/>
    </row>
    <row r="50" spans="1:1" x14ac:dyDescent="0.25">
      <c r="A50" s="6"/>
    </row>
    <row r="51" spans="1:1" x14ac:dyDescent="0.25">
      <c r="A51" s="6"/>
    </row>
  </sheetData>
  <mergeCells count="2">
    <mergeCell ref="A4:C4"/>
    <mergeCell ref="A5:C5"/>
  </mergeCells>
  <pageMargins left="0.70866141732283472" right="0.70866141732283472" top="0.74803149606299213" bottom="0.74803149606299213" header="0.31496062992125984" footer="0.31496062992125984"/>
  <pageSetup paperSize="9" orientation="portrait" horizontalDpi="360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E29"/>
  <sheetViews>
    <sheetView zoomScale="96" zoomScaleNormal="96" workbookViewId="0">
      <selection activeCell="B20" sqref="B20"/>
    </sheetView>
  </sheetViews>
  <sheetFormatPr baseColWidth="10" defaultColWidth="11.42578125" defaultRowHeight="12.75" x14ac:dyDescent="0.2"/>
  <cols>
    <col min="1" max="1" width="38.85546875" style="10" customWidth="1"/>
    <col min="2" max="2" width="20.7109375" style="10" bestFit="1" customWidth="1"/>
    <col min="3" max="5" width="12.42578125" style="10" customWidth="1"/>
    <col min="6" max="16384" width="11.42578125" style="10"/>
  </cols>
  <sheetData>
    <row r="1" spans="1:5" s="1" customFormat="1" ht="20.100000000000001" customHeight="1" x14ac:dyDescent="0.25">
      <c r="A1" s="7" t="str">
        <f>'1_CARE prev. année1'!A1</f>
        <v>Commune de Neuillé-Pont-Pierre</v>
      </c>
      <c r="B1" s="7"/>
      <c r="D1" s="8" t="str">
        <f>'1_CARE prev. année1'!D1</f>
        <v>Nom du candidat :</v>
      </c>
      <c r="E1" s="1" t="str">
        <f>'1_CARE prev. année1'!E1</f>
        <v>__________</v>
      </c>
    </row>
    <row r="2" spans="1:5" s="1" customFormat="1" ht="20.100000000000001" customHeight="1" x14ac:dyDescent="0.25">
      <c r="A2" s="7" t="str">
        <f>'1_CARE prev. année1'!A2</f>
        <v>Service de l'Assainissement Collectif</v>
      </c>
      <c r="B2" s="7"/>
      <c r="D2" s="8" t="str">
        <f>'1_CARE prev. année1'!D2</f>
        <v xml:space="preserve">Date de l'offre : </v>
      </c>
      <c r="E2" s="132">
        <f>'1_CARE prev. année1'!E2</f>
        <v>46199</v>
      </c>
    </row>
    <row r="3" spans="1:5" s="1" customFormat="1" ht="8.4499999999999993" customHeight="1" x14ac:dyDescent="0.25"/>
    <row r="4" spans="1:5" s="1" customFormat="1" ht="20.100000000000001" customHeight="1" x14ac:dyDescent="0.25">
      <c r="A4" s="308" t="s">
        <v>104</v>
      </c>
      <c r="B4" s="308"/>
      <c r="C4" s="308"/>
      <c r="D4" s="308"/>
      <c r="E4" s="308"/>
    </row>
    <row r="5" spans="1:5" s="1" customFormat="1" ht="20.100000000000001" customHeight="1" x14ac:dyDescent="0.25">
      <c r="A5" s="309" t="str">
        <f>'1_CARE prev. année1'!A5:B5</f>
        <v>PREVISIONNEL PREMIERE ANNEE SUR 12 MOIS (EN € HORS TVA)</v>
      </c>
      <c r="B5" s="309"/>
      <c r="C5" s="309"/>
      <c r="D5" s="309"/>
      <c r="E5" s="309"/>
    </row>
    <row r="6" spans="1:5" s="1" customFormat="1" ht="8.4499999999999993" customHeight="1" thickBot="1" x14ac:dyDescent="0.3"/>
    <row r="7" spans="1:5" s="96" customFormat="1" ht="30.75" thickBot="1" x14ac:dyDescent="0.3">
      <c r="A7" s="146" t="s">
        <v>105</v>
      </c>
      <c r="B7" s="147" t="s">
        <v>34</v>
      </c>
      <c r="C7" s="146" t="s">
        <v>35</v>
      </c>
      <c r="D7" s="146" t="s">
        <v>36</v>
      </c>
      <c r="E7" s="146" t="s">
        <v>37</v>
      </c>
    </row>
    <row r="8" spans="1:5" s="11" customFormat="1" ht="14.25" customHeight="1" x14ac:dyDescent="0.25">
      <c r="A8" s="148" t="s">
        <v>106</v>
      </c>
      <c r="B8" s="149"/>
      <c r="C8" s="150"/>
      <c r="D8" s="151"/>
      <c r="E8" s="152"/>
    </row>
    <row r="9" spans="1:5" s="11" customFormat="1" ht="14.25" customHeight="1" x14ac:dyDescent="0.25">
      <c r="A9" s="91" t="s">
        <v>107</v>
      </c>
      <c r="B9" s="38" t="s">
        <v>108</v>
      </c>
      <c r="C9" s="113"/>
      <c r="D9" s="37">
        <v>900</v>
      </c>
      <c r="E9" s="114">
        <f>C9*D9</f>
        <v>0</v>
      </c>
    </row>
    <row r="10" spans="1:5" s="11" customFormat="1" ht="14.25" customHeight="1" x14ac:dyDescent="0.25">
      <c r="A10" s="91" t="s">
        <v>116</v>
      </c>
      <c r="B10" s="38" t="s">
        <v>114</v>
      </c>
      <c r="C10" s="113"/>
      <c r="D10" s="37">
        <v>75000</v>
      </c>
      <c r="E10" s="114">
        <f t="shared" ref="E10:E26" si="0">C10*D10</f>
        <v>0</v>
      </c>
    </row>
    <row r="11" spans="1:5" s="11" customFormat="1" ht="14.25" customHeight="1" x14ac:dyDescent="0.25">
      <c r="A11" s="91" t="s">
        <v>117</v>
      </c>
      <c r="B11" s="38" t="s">
        <v>115</v>
      </c>
      <c r="C11" s="113"/>
      <c r="D11" s="37"/>
      <c r="E11" s="114">
        <f t="shared" si="0"/>
        <v>0</v>
      </c>
    </row>
    <row r="12" spans="1:5" s="11" customFormat="1" ht="14.25" customHeight="1" x14ac:dyDescent="0.25">
      <c r="A12" s="91" t="s">
        <v>118</v>
      </c>
      <c r="B12" s="38" t="s">
        <v>121</v>
      </c>
      <c r="C12" s="113"/>
      <c r="D12" s="37"/>
      <c r="E12" s="114">
        <f t="shared" ref="E12" si="1">C12*D12</f>
        <v>0</v>
      </c>
    </row>
    <row r="13" spans="1:5" s="11" customFormat="1" ht="14.25" customHeight="1" x14ac:dyDescent="0.25">
      <c r="A13" s="91" t="s">
        <v>55</v>
      </c>
      <c r="B13" s="39"/>
      <c r="C13" s="113"/>
      <c r="D13" s="37"/>
      <c r="E13" s="114">
        <f t="shared" si="0"/>
        <v>0</v>
      </c>
    </row>
    <row r="14" spans="1:5" s="11" customFormat="1" ht="14.25" customHeight="1" x14ac:dyDescent="0.25">
      <c r="A14" s="91"/>
      <c r="B14" s="39"/>
      <c r="C14" s="113"/>
      <c r="D14" s="121" t="s">
        <v>111</v>
      </c>
      <c r="E14" s="122">
        <f>SUM(E9:E13)</f>
        <v>0</v>
      </c>
    </row>
    <row r="15" spans="1:5" s="11" customFormat="1" ht="14.25" customHeight="1" x14ac:dyDescent="0.25">
      <c r="A15" s="153" t="s">
        <v>109</v>
      </c>
      <c r="B15" s="154"/>
      <c r="C15" s="155"/>
      <c r="D15" s="156"/>
      <c r="E15" s="157"/>
    </row>
    <row r="16" spans="1:5" s="11" customFormat="1" ht="14.25" customHeight="1" x14ac:dyDescent="0.25">
      <c r="A16" s="91" t="s">
        <v>249</v>
      </c>
      <c r="B16" s="35"/>
      <c r="C16" s="113"/>
      <c r="D16" s="37"/>
      <c r="E16" s="114">
        <f t="shared" ref="E16:E18" si="2">C16*D16</f>
        <v>0</v>
      </c>
    </row>
    <row r="17" spans="1:5" s="11" customFormat="1" ht="14.25" customHeight="1" x14ac:dyDescent="0.25">
      <c r="A17" s="91" t="s">
        <v>159</v>
      </c>
      <c r="B17" s="35"/>
      <c r="C17" s="113"/>
      <c r="D17" s="37"/>
      <c r="E17" s="114">
        <f t="shared" si="2"/>
        <v>0</v>
      </c>
    </row>
    <row r="18" spans="1:5" s="11" customFormat="1" ht="14.25" customHeight="1" x14ac:dyDescent="0.25">
      <c r="A18" s="91" t="s">
        <v>55</v>
      </c>
      <c r="B18" s="35"/>
      <c r="C18" s="113"/>
      <c r="D18" s="37"/>
      <c r="E18" s="114">
        <f t="shared" si="2"/>
        <v>0</v>
      </c>
    </row>
    <row r="19" spans="1:5" s="11" customFormat="1" ht="14.25" customHeight="1" x14ac:dyDescent="0.25">
      <c r="A19" s="91"/>
      <c r="B19" s="35"/>
      <c r="C19" s="113"/>
      <c r="D19" s="121" t="s">
        <v>112</v>
      </c>
      <c r="E19" s="122">
        <f>SUM(E16:E18)</f>
        <v>0</v>
      </c>
    </row>
    <row r="20" spans="1:5" s="11" customFormat="1" ht="14.25" customHeight="1" x14ac:dyDescent="0.25">
      <c r="A20" s="153" t="s">
        <v>209</v>
      </c>
      <c r="B20" s="154"/>
      <c r="C20" s="155"/>
      <c r="D20" s="156"/>
      <c r="E20" s="157"/>
    </row>
    <row r="21" spans="1:5" s="11" customFormat="1" ht="14.25" customHeight="1" x14ac:dyDescent="0.25">
      <c r="A21" s="91" t="s">
        <v>106</v>
      </c>
      <c r="B21" s="35"/>
      <c r="C21" s="113"/>
      <c r="D21" s="37"/>
      <c r="E21" s="114">
        <f t="shared" si="0"/>
        <v>0</v>
      </c>
    </row>
    <row r="22" spans="1:5" s="11" customFormat="1" ht="14.25" customHeight="1" x14ac:dyDescent="0.25">
      <c r="A22" s="91"/>
      <c r="B22" s="35"/>
      <c r="C22" s="113"/>
      <c r="D22" s="121" t="s">
        <v>113</v>
      </c>
      <c r="E22" s="122">
        <f>SUM(E21:E21)</f>
        <v>0</v>
      </c>
    </row>
    <row r="23" spans="1:5" s="11" customFormat="1" ht="14.25" customHeight="1" x14ac:dyDescent="0.25">
      <c r="A23" s="153" t="s">
        <v>110</v>
      </c>
      <c r="B23" s="158"/>
      <c r="C23" s="155"/>
      <c r="D23" s="156"/>
      <c r="E23" s="157"/>
    </row>
    <row r="24" spans="1:5" s="11" customFormat="1" ht="14.25" customHeight="1" x14ac:dyDescent="0.25">
      <c r="A24" s="91" t="s">
        <v>160</v>
      </c>
      <c r="B24" s="39"/>
      <c r="C24" s="113"/>
      <c r="D24" s="37"/>
      <c r="E24" s="114">
        <f t="shared" si="0"/>
        <v>0</v>
      </c>
    </row>
    <row r="25" spans="1:5" s="11" customFormat="1" ht="14.25" customHeight="1" x14ac:dyDescent="0.25">
      <c r="A25" s="91" t="s">
        <v>161</v>
      </c>
      <c r="B25" s="39"/>
      <c r="C25" s="113"/>
      <c r="D25" s="37"/>
      <c r="E25" s="114">
        <f t="shared" si="0"/>
        <v>0</v>
      </c>
    </row>
    <row r="26" spans="1:5" s="11" customFormat="1" ht="14.25" customHeight="1" x14ac:dyDescent="0.25">
      <c r="A26" s="91" t="s">
        <v>55</v>
      </c>
      <c r="B26" s="39"/>
      <c r="C26" s="113"/>
      <c r="D26" s="37"/>
      <c r="E26" s="114">
        <f t="shared" si="0"/>
        <v>0</v>
      </c>
    </row>
    <row r="27" spans="1:5" s="11" customFormat="1" ht="14.25" customHeight="1" thickBot="1" x14ac:dyDescent="0.3">
      <c r="A27" s="29"/>
      <c r="B27" s="39"/>
      <c r="C27" s="113"/>
      <c r="D27" s="121" t="s">
        <v>210</v>
      </c>
      <c r="E27" s="122">
        <f>SUM(E24:E26)</f>
        <v>0</v>
      </c>
    </row>
    <row r="28" spans="1:5" s="11" customFormat="1" ht="15.75" thickBot="1" x14ac:dyDescent="0.3">
      <c r="A28" s="146" t="s">
        <v>102</v>
      </c>
      <c r="B28" s="159"/>
      <c r="C28" s="160"/>
      <c r="D28" s="161"/>
      <c r="E28" s="160">
        <f>E14+E19+E22+E27</f>
        <v>0</v>
      </c>
    </row>
    <row r="29" spans="1:5" x14ac:dyDescent="0.2">
      <c r="E29" s="40">
        <f>SUM(E8:E27)/2</f>
        <v>0</v>
      </c>
    </row>
  </sheetData>
  <mergeCells count="2">
    <mergeCell ref="A4:E4"/>
    <mergeCell ref="A5:E5"/>
  </mergeCells>
  <pageMargins left="0.51181102362204722" right="0.31496062992125984" top="0.74803149606299213" bottom="0.74803149606299213" header="0.31496062992125984" footer="0.31496062992125984"/>
  <pageSetup paperSize="9" orientation="landscape" horizontalDpi="360" verticalDpi="360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29"/>
  <sheetViews>
    <sheetView zoomScale="93" zoomScaleNormal="93" workbookViewId="0">
      <selection activeCell="I12" sqref="I12"/>
    </sheetView>
  </sheetViews>
  <sheetFormatPr baseColWidth="10" defaultColWidth="11.42578125" defaultRowHeight="12.75" x14ac:dyDescent="0.2"/>
  <cols>
    <col min="1" max="1" width="40" style="10" customWidth="1"/>
    <col min="2" max="2" width="23.28515625" style="10" customWidth="1"/>
    <col min="3" max="5" width="11.7109375" style="10" customWidth="1"/>
    <col min="6" max="6" width="13.140625" style="10" bestFit="1" customWidth="1"/>
    <col min="7" max="16384" width="11.42578125" style="10"/>
  </cols>
  <sheetData>
    <row r="1" spans="1:8" s="1" customFormat="1" ht="20.100000000000001" customHeight="1" x14ac:dyDescent="0.25">
      <c r="A1" s="7" t="str">
        <f>'1_CARE prev. année1'!A1</f>
        <v>Commune de Neuillé-Pont-Pierre</v>
      </c>
      <c r="B1" s="7"/>
      <c r="C1" s="7"/>
      <c r="E1" s="8" t="str">
        <f>'1_CARE prev. année1'!D1</f>
        <v>Nom du candidat :</v>
      </c>
      <c r="F1" s="1" t="str">
        <f>'1_CARE prev. année1'!E1</f>
        <v>__________</v>
      </c>
    </row>
    <row r="2" spans="1:8" s="1" customFormat="1" ht="20.100000000000001" customHeight="1" x14ac:dyDescent="0.25">
      <c r="A2" s="7" t="str">
        <f>'1_CARE prev. année1'!A2</f>
        <v>Service de l'Assainissement Collectif</v>
      </c>
      <c r="B2" s="7"/>
      <c r="C2" s="7"/>
      <c r="E2" s="8" t="str">
        <f>'1_CARE prev. année1'!D2</f>
        <v xml:space="preserve">Date de l'offre : </v>
      </c>
      <c r="F2" s="132">
        <f>'1_CARE prev. année1'!E2</f>
        <v>46199</v>
      </c>
    </row>
    <row r="3" spans="1:8" s="1" customFormat="1" ht="8.4499999999999993" customHeight="1" x14ac:dyDescent="0.25"/>
    <row r="4" spans="1:8" s="1" customFormat="1" ht="20.100000000000001" customHeight="1" x14ac:dyDescent="0.25">
      <c r="A4" s="308" t="s">
        <v>94</v>
      </c>
      <c r="B4" s="308"/>
      <c r="C4" s="308"/>
      <c r="D4" s="308"/>
      <c r="E4" s="308"/>
      <c r="F4" s="308"/>
    </row>
    <row r="5" spans="1:8" s="1" customFormat="1" ht="20.100000000000001" customHeight="1" x14ac:dyDescent="0.25">
      <c r="A5" s="309" t="str">
        <f>'1_CARE prev. année1'!A5:B5</f>
        <v>PREVISIONNEL PREMIERE ANNEE SUR 12 MOIS (EN € HORS TVA)</v>
      </c>
      <c r="B5" s="309"/>
      <c r="C5" s="309"/>
      <c r="D5" s="309"/>
      <c r="E5" s="309"/>
      <c r="F5" s="309"/>
    </row>
    <row r="6" spans="1:8" s="1" customFormat="1" ht="8.4499999999999993" customHeight="1" x14ac:dyDescent="0.25"/>
    <row r="7" spans="1:8" s="11" customFormat="1" ht="15" customHeight="1" thickBot="1" x14ac:dyDescent="0.3">
      <c r="A7" s="10"/>
      <c r="B7" s="10"/>
      <c r="C7" s="10"/>
      <c r="D7" s="10"/>
      <c r="E7" s="10"/>
      <c r="F7" s="10"/>
      <c r="G7" s="10"/>
      <c r="H7" s="10"/>
    </row>
    <row r="8" spans="1:8" s="11" customFormat="1" ht="45.75" thickBot="1" x14ac:dyDescent="0.3">
      <c r="A8" s="166" t="s">
        <v>95</v>
      </c>
      <c r="B8" s="166" t="s">
        <v>97</v>
      </c>
      <c r="C8" s="167" t="s">
        <v>98</v>
      </c>
      <c r="D8" s="168" t="s">
        <v>101</v>
      </c>
      <c r="E8" s="168" t="s">
        <v>96</v>
      </c>
      <c r="F8" s="169" t="s">
        <v>195</v>
      </c>
    </row>
    <row r="9" spans="1:8" s="11" customFormat="1" ht="14.25" customHeight="1" x14ac:dyDescent="0.25">
      <c r="A9" s="33" t="s">
        <v>221</v>
      </c>
      <c r="B9" s="170"/>
      <c r="C9" s="171"/>
      <c r="D9" s="172"/>
      <c r="E9" s="173"/>
      <c r="F9" s="174"/>
    </row>
    <row r="10" spans="1:8" s="11" customFormat="1" ht="14.25" customHeight="1" x14ac:dyDescent="0.25">
      <c r="A10" s="12" t="s">
        <v>222</v>
      </c>
      <c r="B10" s="38" t="s">
        <v>202</v>
      </c>
      <c r="C10" s="108"/>
      <c r="D10" s="109"/>
      <c r="E10" s="110"/>
      <c r="F10" s="88">
        <f>D10*E10</f>
        <v>0</v>
      </c>
    </row>
    <row r="11" spans="1:8" s="11" customFormat="1" ht="14.25" customHeight="1" x14ac:dyDescent="0.25">
      <c r="A11" s="12" t="s">
        <v>53</v>
      </c>
      <c r="B11" s="38" t="s">
        <v>202</v>
      </c>
      <c r="C11" s="108"/>
      <c r="D11" s="109"/>
      <c r="E11" s="110"/>
      <c r="F11" s="88">
        <f t="shared" ref="F11:F28" si="0">D11*E11</f>
        <v>0</v>
      </c>
    </row>
    <row r="12" spans="1:8" s="11" customFormat="1" ht="14.25" customHeight="1" x14ac:dyDescent="0.25">
      <c r="A12" s="12" t="s">
        <v>203</v>
      </c>
      <c r="B12" s="39" t="s">
        <v>103</v>
      </c>
      <c r="C12" s="108"/>
      <c r="D12" s="109"/>
      <c r="E12" s="110"/>
      <c r="F12" s="88">
        <f t="shared" si="0"/>
        <v>0</v>
      </c>
    </row>
    <row r="13" spans="1:8" s="11" customFormat="1" ht="14.25" customHeight="1" x14ac:dyDescent="0.25">
      <c r="A13" s="33" t="s">
        <v>251</v>
      </c>
      <c r="B13" s="154"/>
      <c r="C13" s="175"/>
      <c r="D13" s="172"/>
      <c r="E13" s="173"/>
      <c r="F13" s="174"/>
    </row>
    <row r="14" spans="1:8" s="11" customFormat="1" ht="14.25" customHeight="1" x14ac:dyDescent="0.25">
      <c r="A14" s="12" t="s">
        <v>51</v>
      </c>
      <c r="B14" s="35"/>
      <c r="C14" s="108"/>
      <c r="D14" s="109"/>
      <c r="E14" s="110"/>
      <c r="F14" s="88">
        <f t="shared" si="0"/>
        <v>0</v>
      </c>
    </row>
    <row r="15" spans="1:8" s="11" customFormat="1" ht="14.25" customHeight="1" x14ac:dyDescent="0.25">
      <c r="A15" s="12" t="s">
        <v>52</v>
      </c>
      <c r="B15" s="35"/>
      <c r="C15" s="108"/>
      <c r="D15" s="109"/>
      <c r="E15" s="110"/>
      <c r="F15" s="88">
        <f t="shared" si="0"/>
        <v>0</v>
      </c>
    </row>
    <row r="16" spans="1:8" s="11" customFormat="1" ht="14.25" customHeight="1" x14ac:dyDescent="0.25">
      <c r="A16" s="12" t="s">
        <v>203</v>
      </c>
      <c r="B16" s="35"/>
      <c r="C16" s="108"/>
      <c r="D16" s="109"/>
      <c r="E16" s="110"/>
      <c r="F16" s="88">
        <f t="shared" si="0"/>
        <v>0</v>
      </c>
    </row>
    <row r="17" spans="1:6" s="11" customFormat="1" ht="14.25" customHeight="1" x14ac:dyDescent="0.25">
      <c r="A17" s="33" t="s">
        <v>250</v>
      </c>
      <c r="B17" s="154"/>
      <c r="C17" s="175"/>
      <c r="D17" s="172"/>
      <c r="E17" s="173"/>
      <c r="F17" s="174"/>
    </row>
    <row r="18" spans="1:6" s="11" customFormat="1" ht="14.25" customHeight="1" x14ac:dyDescent="0.25">
      <c r="A18" s="12" t="s">
        <v>252</v>
      </c>
      <c r="B18" s="35"/>
      <c r="C18" s="108"/>
      <c r="D18" s="109"/>
      <c r="E18" s="110"/>
      <c r="F18" s="88">
        <f t="shared" ref="F18:F20" si="1">D18*E18</f>
        <v>0</v>
      </c>
    </row>
    <row r="19" spans="1:6" s="11" customFormat="1" ht="14.25" customHeight="1" x14ac:dyDescent="0.25">
      <c r="A19" s="12" t="s">
        <v>253</v>
      </c>
      <c r="B19" s="35"/>
      <c r="C19" s="108"/>
      <c r="D19" s="109"/>
      <c r="E19" s="110"/>
      <c r="F19" s="88">
        <f t="shared" si="1"/>
        <v>0</v>
      </c>
    </row>
    <row r="20" spans="1:6" s="11" customFormat="1" ht="14.25" customHeight="1" x14ac:dyDescent="0.25">
      <c r="A20" s="12" t="s">
        <v>203</v>
      </c>
      <c r="B20" s="35"/>
      <c r="C20" s="108"/>
      <c r="D20" s="109"/>
      <c r="E20" s="110"/>
      <c r="F20" s="88">
        <f t="shared" si="1"/>
        <v>0</v>
      </c>
    </row>
    <row r="21" spans="1:6" s="11" customFormat="1" ht="14.25" customHeight="1" x14ac:dyDescent="0.25">
      <c r="A21" s="33" t="s">
        <v>48</v>
      </c>
      <c r="B21" s="154"/>
      <c r="C21" s="175"/>
      <c r="D21" s="172"/>
      <c r="E21" s="173"/>
      <c r="F21" s="174"/>
    </row>
    <row r="22" spans="1:6" s="11" customFormat="1" ht="14.25" customHeight="1" x14ac:dyDescent="0.25">
      <c r="A22" s="12" t="s">
        <v>49</v>
      </c>
      <c r="B22" s="35"/>
      <c r="C22" s="108"/>
      <c r="D22" s="109"/>
      <c r="E22" s="110"/>
      <c r="F22" s="88">
        <f t="shared" si="0"/>
        <v>0</v>
      </c>
    </row>
    <row r="23" spans="1:6" s="11" customFormat="1" ht="14.25" customHeight="1" x14ac:dyDescent="0.25">
      <c r="A23" s="12" t="s">
        <v>50</v>
      </c>
      <c r="B23" s="35"/>
      <c r="C23" s="108"/>
      <c r="D23" s="109"/>
      <c r="E23" s="110"/>
      <c r="F23" s="88">
        <f t="shared" si="0"/>
        <v>0</v>
      </c>
    </row>
    <row r="24" spans="1:6" s="11" customFormat="1" ht="14.25" customHeight="1" x14ac:dyDescent="0.25">
      <c r="A24" s="12" t="s">
        <v>203</v>
      </c>
      <c r="B24" s="35"/>
      <c r="C24" s="108"/>
      <c r="D24" s="109"/>
      <c r="E24" s="110"/>
      <c r="F24" s="88">
        <f t="shared" si="0"/>
        <v>0</v>
      </c>
    </row>
    <row r="25" spans="1:6" s="11" customFormat="1" ht="14.25" customHeight="1" x14ac:dyDescent="0.25">
      <c r="A25" s="33" t="s">
        <v>197</v>
      </c>
      <c r="B25" s="154"/>
      <c r="C25" s="175"/>
      <c r="D25" s="172"/>
      <c r="E25" s="173"/>
      <c r="F25" s="174"/>
    </row>
    <row r="26" spans="1:6" s="11" customFormat="1" ht="14.25" customHeight="1" x14ac:dyDescent="0.25">
      <c r="A26" s="12" t="s">
        <v>45</v>
      </c>
      <c r="B26" s="35"/>
      <c r="C26" s="108"/>
      <c r="D26" s="109"/>
      <c r="E26" s="110"/>
      <c r="F26" s="88">
        <f t="shared" si="0"/>
        <v>0</v>
      </c>
    </row>
    <row r="27" spans="1:6" s="11" customFormat="1" ht="14.25" customHeight="1" x14ac:dyDescent="0.25">
      <c r="A27" s="12" t="s">
        <v>54</v>
      </c>
      <c r="B27" s="35"/>
      <c r="C27" s="108"/>
      <c r="D27" s="109"/>
      <c r="E27" s="110"/>
      <c r="F27" s="88">
        <f t="shared" si="0"/>
        <v>0</v>
      </c>
    </row>
    <row r="28" spans="1:6" s="11" customFormat="1" ht="14.25" customHeight="1" thickBot="1" x14ac:dyDescent="0.3">
      <c r="A28" s="12" t="s">
        <v>203</v>
      </c>
      <c r="B28" s="36"/>
      <c r="C28" s="111"/>
      <c r="D28" s="109"/>
      <c r="E28" s="110"/>
      <c r="F28" s="88">
        <f t="shared" si="0"/>
        <v>0</v>
      </c>
    </row>
    <row r="29" spans="1:6" s="11" customFormat="1" ht="15.75" thickBot="1" x14ac:dyDescent="0.3">
      <c r="A29" s="146" t="s">
        <v>102</v>
      </c>
      <c r="B29" s="159">
        <f>(E29)/1500</f>
        <v>0</v>
      </c>
      <c r="C29" s="176">
        <f>SUM(C9:C28)</f>
        <v>0</v>
      </c>
      <c r="D29" s="177" t="e">
        <f>F29/E29</f>
        <v>#DIV/0!</v>
      </c>
      <c r="E29" s="176">
        <f>SUM(E9:E28)</f>
        <v>0</v>
      </c>
      <c r="F29" s="178">
        <f>SUM(F9:F28)</f>
        <v>0</v>
      </c>
    </row>
  </sheetData>
  <mergeCells count="2">
    <mergeCell ref="A4:F4"/>
    <mergeCell ref="A5:F5"/>
  </mergeCells>
  <pageMargins left="0.51181102362204722" right="0.31496062992125984" top="0.74803149606299213" bottom="0.74803149606299213" header="0.31496062992125984" footer="0.31496062992125984"/>
  <pageSetup paperSize="9" orientation="landscape" horizontalDpi="360" verticalDpi="360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H142"/>
  <sheetViews>
    <sheetView zoomScale="85" zoomScaleNormal="85" workbookViewId="0">
      <selection activeCell="H19" sqref="H19"/>
    </sheetView>
  </sheetViews>
  <sheetFormatPr baseColWidth="10" defaultColWidth="11.42578125" defaultRowHeight="12.75" x14ac:dyDescent="0.2"/>
  <cols>
    <col min="1" max="1" width="41.7109375" style="10" customWidth="1"/>
    <col min="2" max="2" width="21.85546875" style="10" customWidth="1"/>
    <col min="3" max="3" width="11.42578125" style="10" customWidth="1"/>
    <col min="4" max="4" width="11.85546875" style="10" bestFit="1" customWidth="1"/>
    <col min="5" max="5" width="11.42578125" style="10" customWidth="1"/>
    <col min="6" max="6" width="15.7109375" style="10" customWidth="1"/>
    <col min="7" max="16384" width="11.42578125" style="10"/>
  </cols>
  <sheetData>
    <row r="1" spans="1:8" s="1" customFormat="1" ht="20.100000000000001" customHeight="1" x14ac:dyDescent="0.25">
      <c r="A1" s="7" t="str">
        <f>'1_CARE prev. année1'!A1</f>
        <v>Commune de Neuillé-Pont-Pierre</v>
      </c>
      <c r="B1" s="115"/>
      <c r="E1" s="8" t="str">
        <f>'1_CARE prev. année1'!D1</f>
        <v>Nom du candidat :</v>
      </c>
      <c r="F1" s="1" t="str">
        <f>'1_CARE prev. année1'!E1</f>
        <v>__________</v>
      </c>
    </row>
    <row r="2" spans="1:8" s="1" customFormat="1" ht="20.100000000000001" customHeight="1" x14ac:dyDescent="0.25">
      <c r="A2" s="7" t="str">
        <f>'1_CARE prev. année1'!A2</f>
        <v>Service de l'Assainissement Collectif</v>
      </c>
      <c r="B2" s="115"/>
      <c r="E2" s="8" t="str">
        <f>'1_CARE prev. année1'!D2</f>
        <v xml:space="preserve">Date de l'offre : </v>
      </c>
      <c r="F2" s="132">
        <f>'1_CARE prev. année1'!E2</f>
        <v>46199</v>
      </c>
    </row>
    <row r="3" spans="1:8" s="1" customFormat="1" ht="8.4499999999999993" customHeight="1" x14ac:dyDescent="0.25"/>
    <row r="4" spans="1:8" s="1" customFormat="1" ht="20.100000000000001" customHeight="1" x14ac:dyDescent="0.25">
      <c r="A4" s="115" t="s">
        <v>199</v>
      </c>
      <c r="B4" s="115"/>
      <c r="C4" s="115"/>
      <c r="D4" s="115"/>
      <c r="E4" s="115"/>
      <c r="F4" s="115"/>
    </row>
    <row r="5" spans="1:8" s="1" customFormat="1" ht="20.100000000000001" customHeight="1" x14ac:dyDescent="0.25">
      <c r="A5" s="115" t="str">
        <f>'1_CARE prev. année1'!A5:B5</f>
        <v>PREVISIONNEL PREMIERE ANNEE SUR 12 MOIS (EN € HORS TVA)</v>
      </c>
      <c r="B5" s="115"/>
      <c r="C5" s="115"/>
      <c r="D5" s="115"/>
      <c r="E5" s="115"/>
      <c r="F5" s="211">
        <f>F8+F20+F26+F34+F56+F62+F72+F79+F87+F95+F99+F105+F110+F115++F119+F122+F129+F133+F139</f>
        <v>0</v>
      </c>
    </row>
    <row r="6" spans="1:8" s="1" customFormat="1" ht="15.75" thickBot="1" x14ac:dyDescent="0.3"/>
    <row r="7" spans="1:8" s="11" customFormat="1" ht="15.75" customHeight="1" thickBot="1" x14ac:dyDescent="0.3">
      <c r="A7" s="166" t="s">
        <v>47</v>
      </c>
      <c r="B7" s="166" t="s">
        <v>33</v>
      </c>
      <c r="C7" s="167" t="s">
        <v>34</v>
      </c>
      <c r="D7" s="168" t="s">
        <v>35</v>
      </c>
      <c r="E7" s="207" t="s">
        <v>36</v>
      </c>
      <c r="F7" s="146" t="s">
        <v>37</v>
      </c>
      <c r="H7" s="1"/>
    </row>
    <row r="8" spans="1:8" s="11" customFormat="1" ht="14.25" customHeight="1" x14ac:dyDescent="0.25">
      <c r="A8" s="17" t="s">
        <v>38</v>
      </c>
      <c r="B8" s="23"/>
      <c r="C8" s="18"/>
      <c r="D8" s="19"/>
      <c r="E8" s="180"/>
      <c r="F8" s="20">
        <f>SUM(F9:F16)</f>
        <v>0</v>
      </c>
      <c r="H8" s="1"/>
    </row>
    <row r="9" spans="1:8" s="11" customFormat="1" ht="14.25" customHeight="1" x14ac:dyDescent="0.25">
      <c r="A9" s="91" t="s">
        <v>58</v>
      </c>
      <c r="B9" s="134" t="s">
        <v>57</v>
      </c>
      <c r="C9" s="34" t="s">
        <v>226</v>
      </c>
      <c r="D9" s="87"/>
      <c r="E9" s="181"/>
      <c r="F9" s="114">
        <f>D9*E9</f>
        <v>0</v>
      </c>
      <c r="H9" s="1"/>
    </row>
    <row r="10" spans="1:8" s="11" customFormat="1" ht="14.25" customHeight="1" x14ac:dyDescent="0.25">
      <c r="A10" s="91"/>
      <c r="B10" s="134" t="s">
        <v>100</v>
      </c>
      <c r="C10" s="34" t="s">
        <v>99</v>
      </c>
      <c r="D10" s="87"/>
      <c r="E10" s="181"/>
      <c r="F10" s="114">
        <f t="shared" ref="F10:F16" si="0">D10*E10</f>
        <v>0</v>
      </c>
    </row>
    <row r="11" spans="1:8" s="11" customFormat="1" ht="14.25" customHeight="1" x14ac:dyDescent="0.25">
      <c r="A11" s="91" t="s">
        <v>59</v>
      </c>
      <c r="B11" s="134" t="s">
        <v>57</v>
      </c>
      <c r="C11" s="34" t="s">
        <v>226</v>
      </c>
      <c r="D11" s="87"/>
      <c r="E11" s="181"/>
      <c r="F11" s="114">
        <f t="shared" si="0"/>
        <v>0</v>
      </c>
    </row>
    <row r="12" spans="1:8" s="11" customFormat="1" ht="14.25" customHeight="1" x14ac:dyDescent="0.25">
      <c r="A12" s="91"/>
      <c r="B12" s="134" t="s">
        <v>100</v>
      </c>
      <c r="C12" s="34" t="s">
        <v>99</v>
      </c>
      <c r="D12" s="87"/>
      <c r="E12" s="181"/>
      <c r="F12" s="114">
        <f t="shared" si="0"/>
        <v>0</v>
      </c>
    </row>
    <row r="13" spans="1:8" s="11" customFormat="1" ht="14.25" customHeight="1" x14ac:dyDescent="0.25">
      <c r="A13" s="91" t="s">
        <v>60</v>
      </c>
      <c r="B13" s="134" t="s">
        <v>57</v>
      </c>
      <c r="C13" s="34" t="s">
        <v>226</v>
      </c>
      <c r="D13" s="87"/>
      <c r="E13" s="181"/>
      <c r="F13" s="114">
        <f t="shared" si="0"/>
        <v>0</v>
      </c>
    </row>
    <row r="14" spans="1:8" s="11" customFormat="1" ht="14.25" customHeight="1" x14ac:dyDescent="0.25">
      <c r="A14" s="91"/>
      <c r="B14" s="134" t="s">
        <v>100</v>
      </c>
      <c r="C14" s="34" t="s">
        <v>99</v>
      </c>
      <c r="D14" s="87"/>
      <c r="E14" s="181"/>
      <c r="F14" s="114">
        <f t="shared" si="0"/>
        <v>0</v>
      </c>
    </row>
    <row r="15" spans="1:8" s="11" customFormat="1" ht="14.25" customHeight="1" x14ac:dyDescent="0.25">
      <c r="A15" s="91" t="s">
        <v>225</v>
      </c>
      <c r="B15" s="134" t="s">
        <v>57</v>
      </c>
      <c r="C15" s="34" t="s">
        <v>226</v>
      </c>
      <c r="D15" s="87"/>
      <c r="E15" s="181"/>
      <c r="F15" s="114">
        <f t="shared" si="0"/>
        <v>0</v>
      </c>
    </row>
    <row r="16" spans="1:8" s="11" customFormat="1" ht="14.25" customHeight="1" x14ac:dyDescent="0.25">
      <c r="A16" s="91"/>
      <c r="B16" s="134" t="s">
        <v>100</v>
      </c>
      <c r="C16" s="34" t="s">
        <v>99</v>
      </c>
      <c r="D16" s="87"/>
      <c r="E16" s="181"/>
      <c r="F16" s="114">
        <f t="shared" si="0"/>
        <v>0</v>
      </c>
    </row>
    <row r="17" spans="1:8" s="11" customFormat="1" ht="14.25" customHeight="1" thickBot="1" x14ac:dyDescent="0.3">
      <c r="A17" s="93"/>
      <c r="B17" s="135" t="s">
        <v>102</v>
      </c>
      <c r="C17" s="136" t="s">
        <v>99</v>
      </c>
      <c r="D17" s="15" t="e">
        <f>F8/E17</f>
        <v>#DIV/0!</v>
      </c>
      <c r="E17" s="179">
        <f>E16+E10+E12+E14</f>
        <v>0</v>
      </c>
      <c r="F17" s="16"/>
    </row>
    <row r="18" spans="1:8" s="11" customFormat="1" ht="6" customHeight="1" thickBot="1" x14ac:dyDescent="0.3"/>
    <row r="19" spans="1:8" s="11" customFormat="1" ht="15.75" customHeight="1" thickBot="1" x14ac:dyDescent="0.3">
      <c r="A19" s="166" t="s">
        <v>47</v>
      </c>
      <c r="B19" s="166" t="s">
        <v>33</v>
      </c>
      <c r="C19" s="167" t="s">
        <v>34</v>
      </c>
      <c r="D19" s="168" t="s">
        <v>35</v>
      </c>
      <c r="E19" s="207" t="s">
        <v>36</v>
      </c>
      <c r="F19" s="146" t="s">
        <v>37</v>
      </c>
      <c r="H19" s="1"/>
    </row>
    <row r="20" spans="1:8" s="11" customFormat="1" ht="14.25" customHeight="1" x14ac:dyDescent="0.25">
      <c r="A20" s="17" t="s">
        <v>5</v>
      </c>
      <c r="B20" s="23"/>
      <c r="C20" s="18"/>
      <c r="D20" s="19"/>
      <c r="E20" s="181"/>
      <c r="F20" s="20">
        <f>SUM(F21:F23)</f>
        <v>0</v>
      </c>
    </row>
    <row r="21" spans="1:8" s="11" customFormat="1" ht="14.25" customHeight="1" x14ac:dyDescent="0.25">
      <c r="A21" s="137" t="s">
        <v>61</v>
      </c>
      <c r="B21" s="43"/>
      <c r="C21" s="21"/>
      <c r="D21" s="87"/>
      <c r="E21" s="181"/>
      <c r="F21" s="114">
        <f t="shared" ref="F21:F23" si="1">D21*E21</f>
        <v>0</v>
      </c>
    </row>
    <row r="22" spans="1:8" s="11" customFormat="1" ht="14.25" customHeight="1" x14ac:dyDescent="0.25">
      <c r="A22" s="116" t="s">
        <v>62</v>
      </c>
      <c r="B22" s="43"/>
      <c r="C22" s="21"/>
      <c r="D22" s="87"/>
      <c r="E22" s="181"/>
      <c r="F22" s="114">
        <f t="shared" si="1"/>
        <v>0</v>
      </c>
    </row>
    <row r="23" spans="1:8" s="11" customFormat="1" ht="14.25" customHeight="1" thickBot="1" x14ac:dyDescent="0.3">
      <c r="A23" s="250" t="s">
        <v>46</v>
      </c>
      <c r="B23" s="138"/>
      <c r="C23" s="22"/>
      <c r="D23" s="15"/>
      <c r="E23" s="182"/>
      <c r="F23" s="16">
        <f t="shared" si="1"/>
        <v>0</v>
      </c>
    </row>
    <row r="24" spans="1:8" s="11" customFormat="1" ht="6" customHeight="1" thickBot="1" x14ac:dyDescent="0.3"/>
    <row r="25" spans="1:8" s="11" customFormat="1" ht="15.75" customHeight="1" thickBot="1" x14ac:dyDescent="0.3">
      <c r="A25" s="166" t="s">
        <v>47</v>
      </c>
      <c r="B25" s="166" t="s">
        <v>33</v>
      </c>
      <c r="C25" s="167" t="s">
        <v>34</v>
      </c>
      <c r="D25" s="168" t="s">
        <v>35</v>
      </c>
      <c r="E25" s="207" t="s">
        <v>36</v>
      </c>
      <c r="F25" s="146" t="s">
        <v>37</v>
      </c>
      <c r="H25" s="1"/>
    </row>
    <row r="26" spans="1:8" s="11" customFormat="1" ht="14.25" customHeight="1" x14ac:dyDescent="0.25">
      <c r="A26" s="17" t="s">
        <v>6</v>
      </c>
      <c r="B26" s="23"/>
      <c r="C26" s="18"/>
      <c r="D26" s="19"/>
      <c r="E26" s="180"/>
      <c r="F26" s="20">
        <f>SUM(F27:F31)</f>
        <v>0</v>
      </c>
    </row>
    <row r="27" spans="1:8" s="11" customFormat="1" ht="14.25" customHeight="1" x14ac:dyDescent="0.25">
      <c r="A27" s="137" t="s">
        <v>223</v>
      </c>
      <c r="B27" s="43"/>
      <c r="C27" s="21"/>
      <c r="D27" s="87"/>
      <c r="E27" s="181"/>
      <c r="F27" s="114">
        <f t="shared" ref="F27:F30" si="2">D27*E27</f>
        <v>0</v>
      </c>
    </row>
    <row r="28" spans="1:8" s="11" customFormat="1" ht="14.25" customHeight="1" x14ac:dyDescent="0.25">
      <c r="A28" s="137" t="s">
        <v>63</v>
      </c>
      <c r="B28" s="24"/>
      <c r="C28" s="21"/>
      <c r="D28" s="87"/>
      <c r="E28" s="181"/>
      <c r="F28" s="114">
        <f t="shared" si="2"/>
        <v>0</v>
      </c>
    </row>
    <row r="29" spans="1:8" s="11" customFormat="1" ht="14.25" customHeight="1" x14ac:dyDescent="0.25">
      <c r="A29" s="137" t="s">
        <v>65</v>
      </c>
      <c r="B29" s="43"/>
      <c r="C29" s="21"/>
      <c r="D29" s="87"/>
      <c r="E29" s="181"/>
      <c r="F29" s="114">
        <f t="shared" si="2"/>
        <v>0</v>
      </c>
    </row>
    <row r="30" spans="1:8" s="11" customFormat="1" ht="14.25" customHeight="1" x14ac:dyDescent="0.25">
      <c r="A30" s="137" t="s">
        <v>64</v>
      </c>
      <c r="B30" s="43"/>
      <c r="C30" s="21"/>
      <c r="D30" s="87"/>
      <c r="E30" s="181"/>
      <c r="F30" s="114">
        <f t="shared" si="2"/>
        <v>0</v>
      </c>
    </row>
    <row r="31" spans="1:8" s="11" customFormat="1" ht="14.25" customHeight="1" thickBot="1" x14ac:dyDescent="0.3">
      <c r="A31" s="251" t="s">
        <v>46</v>
      </c>
      <c r="B31" s="138"/>
      <c r="C31" s="22"/>
      <c r="D31" s="15"/>
      <c r="E31" s="179"/>
      <c r="F31" s="16">
        <f t="shared" ref="F31" si="3">D31*E31</f>
        <v>0</v>
      </c>
    </row>
    <row r="32" spans="1:8" s="11" customFormat="1" ht="6" customHeight="1" thickBot="1" x14ac:dyDescent="0.3"/>
    <row r="33" spans="1:8" s="11" customFormat="1" ht="15.75" customHeight="1" thickBot="1" x14ac:dyDescent="0.3">
      <c r="A33" s="166" t="s">
        <v>47</v>
      </c>
      <c r="B33" s="166" t="s">
        <v>33</v>
      </c>
      <c r="C33" s="167" t="s">
        <v>34</v>
      </c>
      <c r="D33" s="168" t="s">
        <v>35</v>
      </c>
      <c r="E33" s="207" t="s">
        <v>36</v>
      </c>
      <c r="F33" s="146" t="s">
        <v>37</v>
      </c>
      <c r="H33" s="1"/>
    </row>
    <row r="34" spans="1:8" s="11" customFormat="1" ht="14.25" customHeight="1" x14ac:dyDescent="0.25">
      <c r="A34" s="17" t="s">
        <v>40</v>
      </c>
      <c r="B34" s="23"/>
      <c r="C34" s="18"/>
      <c r="D34" s="19"/>
      <c r="E34" s="180"/>
      <c r="F34" s="20">
        <f>SUM(F35:F53)</f>
        <v>0</v>
      </c>
    </row>
    <row r="35" spans="1:8" s="11" customFormat="1" ht="14.25" customHeight="1" x14ac:dyDescent="0.25">
      <c r="A35" s="28" t="s">
        <v>70</v>
      </c>
      <c r="B35" s="26"/>
      <c r="C35" s="21"/>
      <c r="D35" s="27"/>
      <c r="E35" s="183"/>
      <c r="F35" s="114"/>
    </row>
    <row r="36" spans="1:8" s="11" customFormat="1" ht="14.25" customHeight="1" x14ac:dyDescent="0.25">
      <c r="A36" s="137" t="s">
        <v>66</v>
      </c>
      <c r="B36" s="26"/>
      <c r="C36" s="21"/>
      <c r="D36" s="27"/>
      <c r="E36" s="183"/>
      <c r="F36" s="114">
        <f t="shared" ref="F36:F51" si="4">D36*E36</f>
        <v>0</v>
      </c>
    </row>
    <row r="37" spans="1:8" s="11" customFormat="1" ht="14.25" customHeight="1" x14ac:dyDescent="0.25">
      <c r="A37" s="137" t="s">
        <v>67</v>
      </c>
      <c r="B37" s="26"/>
      <c r="C37" s="21"/>
      <c r="D37" s="27"/>
      <c r="E37" s="183"/>
      <c r="F37" s="114">
        <f t="shared" si="4"/>
        <v>0</v>
      </c>
    </row>
    <row r="38" spans="1:8" s="11" customFormat="1" ht="14.25" customHeight="1" x14ac:dyDescent="0.25">
      <c r="A38" s="137" t="s">
        <v>68</v>
      </c>
      <c r="B38" s="26"/>
      <c r="C38" s="21"/>
      <c r="D38" s="27"/>
      <c r="E38" s="183"/>
      <c r="F38" s="114">
        <f t="shared" si="4"/>
        <v>0</v>
      </c>
    </row>
    <row r="39" spans="1:8" s="11" customFormat="1" ht="14.25" customHeight="1" x14ac:dyDescent="0.25">
      <c r="A39" s="137" t="s">
        <v>88</v>
      </c>
      <c r="B39" s="26"/>
      <c r="C39" s="21"/>
      <c r="D39" s="27"/>
      <c r="E39" s="183"/>
      <c r="F39" s="114">
        <f t="shared" si="4"/>
        <v>0</v>
      </c>
    </row>
    <row r="40" spans="1:8" s="11" customFormat="1" ht="14.25" customHeight="1" x14ac:dyDescent="0.25">
      <c r="A40" s="137" t="s">
        <v>69</v>
      </c>
      <c r="B40" s="26"/>
      <c r="C40" s="21"/>
      <c r="D40" s="27"/>
      <c r="E40" s="183"/>
      <c r="F40" s="114">
        <f t="shared" si="4"/>
        <v>0</v>
      </c>
    </row>
    <row r="41" spans="1:8" s="11" customFormat="1" ht="14.25" customHeight="1" x14ac:dyDescent="0.25">
      <c r="A41" s="137" t="s">
        <v>74</v>
      </c>
      <c r="B41" s="26"/>
      <c r="C41" s="21"/>
      <c r="D41" s="27"/>
      <c r="E41" s="183"/>
      <c r="F41" s="114">
        <f t="shared" si="4"/>
        <v>0</v>
      </c>
    </row>
    <row r="42" spans="1:8" s="11" customFormat="1" ht="14.25" customHeight="1" x14ac:dyDescent="0.25">
      <c r="A42" s="28" t="s">
        <v>71</v>
      </c>
      <c r="B42" s="26"/>
      <c r="C42" s="21"/>
      <c r="D42" s="27"/>
      <c r="E42" s="183"/>
      <c r="F42" s="114"/>
    </row>
    <row r="43" spans="1:8" s="11" customFormat="1" ht="14.25" customHeight="1" x14ac:dyDescent="0.25">
      <c r="A43" s="137" t="s">
        <v>72</v>
      </c>
      <c r="B43" s="26"/>
      <c r="C43" s="21"/>
      <c r="D43" s="27"/>
      <c r="E43" s="183"/>
      <c r="F43" s="114">
        <f t="shared" si="4"/>
        <v>0</v>
      </c>
    </row>
    <row r="44" spans="1:8" s="11" customFormat="1" ht="14.25" customHeight="1" x14ac:dyDescent="0.25">
      <c r="A44" s="137" t="s">
        <v>73</v>
      </c>
      <c r="B44" s="26"/>
      <c r="C44" s="21"/>
      <c r="D44" s="27"/>
      <c r="E44" s="183"/>
      <c r="F44" s="114">
        <f t="shared" si="4"/>
        <v>0</v>
      </c>
    </row>
    <row r="45" spans="1:8" s="11" customFormat="1" ht="14.25" customHeight="1" x14ac:dyDescent="0.25">
      <c r="A45" s="137" t="s">
        <v>254</v>
      </c>
      <c r="B45" s="26"/>
      <c r="C45" s="21"/>
      <c r="D45" s="27"/>
      <c r="E45" s="183"/>
      <c r="F45" s="114">
        <f t="shared" si="4"/>
        <v>0</v>
      </c>
    </row>
    <row r="46" spans="1:8" s="11" customFormat="1" ht="14.25" customHeight="1" x14ac:dyDescent="0.25">
      <c r="A46" s="28" t="s">
        <v>224</v>
      </c>
      <c r="B46" s="26"/>
      <c r="C46" s="21"/>
      <c r="D46" s="27"/>
      <c r="E46" s="183"/>
      <c r="F46" s="114"/>
    </row>
    <row r="47" spans="1:8" s="11" customFormat="1" ht="14.25" customHeight="1" x14ac:dyDescent="0.25">
      <c r="A47" s="137" t="s">
        <v>75</v>
      </c>
      <c r="B47" s="26"/>
      <c r="C47" s="21"/>
      <c r="D47" s="27"/>
      <c r="E47" s="183"/>
      <c r="F47" s="114">
        <f t="shared" si="4"/>
        <v>0</v>
      </c>
    </row>
    <row r="48" spans="1:8" s="11" customFormat="1" ht="14.25" customHeight="1" x14ac:dyDescent="0.25">
      <c r="A48" s="137" t="s">
        <v>76</v>
      </c>
      <c r="B48" s="134"/>
      <c r="C48" s="21"/>
      <c r="D48" s="27"/>
      <c r="E48" s="183"/>
      <c r="F48" s="114">
        <f t="shared" si="4"/>
        <v>0</v>
      </c>
    </row>
    <row r="49" spans="1:8" s="11" customFormat="1" ht="14.25" customHeight="1" x14ac:dyDescent="0.25">
      <c r="A49" s="137" t="s">
        <v>78</v>
      </c>
      <c r="B49" s="24"/>
      <c r="C49" s="21"/>
      <c r="D49" s="87"/>
      <c r="E49" s="181"/>
      <c r="F49" s="114">
        <f t="shared" si="4"/>
        <v>0</v>
      </c>
    </row>
    <row r="50" spans="1:8" s="11" customFormat="1" ht="14.25" customHeight="1" x14ac:dyDescent="0.25">
      <c r="A50" s="28" t="s">
        <v>77</v>
      </c>
      <c r="B50" s="24"/>
      <c r="C50" s="21"/>
      <c r="D50" s="87"/>
      <c r="E50" s="181"/>
      <c r="F50" s="114"/>
    </row>
    <row r="51" spans="1:8" s="11" customFormat="1" ht="14.25" customHeight="1" x14ac:dyDescent="0.25">
      <c r="A51" s="117" t="s">
        <v>79</v>
      </c>
      <c r="B51" s="24"/>
      <c r="C51" s="21"/>
      <c r="D51" s="87"/>
      <c r="E51" s="181"/>
      <c r="F51" s="114">
        <f t="shared" si="4"/>
        <v>0</v>
      </c>
    </row>
    <row r="52" spans="1:8" s="11" customFormat="1" ht="14.25" customHeight="1" x14ac:dyDescent="0.25">
      <c r="A52" s="28" t="s">
        <v>80</v>
      </c>
      <c r="B52" s="24"/>
      <c r="C52" s="21"/>
      <c r="D52" s="87"/>
      <c r="E52" s="181"/>
      <c r="F52" s="114"/>
    </row>
    <row r="53" spans="1:8" s="11" customFormat="1" ht="14.25" customHeight="1" thickBot="1" x14ac:dyDescent="0.3">
      <c r="A53" s="250" t="s">
        <v>46</v>
      </c>
      <c r="B53" s="138"/>
      <c r="C53" s="22"/>
      <c r="D53" s="15"/>
      <c r="E53" s="179"/>
      <c r="F53" s="16">
        <f t="shared" ref="F53" si="5">D53*E53</f>
        <v>0</v>
      </c>
    </row>
    <row r="54" spans="1:8" s="11" customFormat="1" ht="6" customHeight="1" thickBot="1" x14ac:dyDescent="0.3"/>
    <row r="55" spans="1:8" s="11" customFormat="1" ht="15.75" customHeight="1" thickBot="1" x14ac:dyDescent="0.3">
      <c r="A55" s="166" t="s">
        <v>47</v>
      </c>
      <c r="B55" s="166" t="s">
        <v>33</v>
      </c>
      <c r="C55" s="167" t="s">
        <v>34</v>
      </c>
      <c r="D55" s="168" t="s">
        <v>35</v>
      </c>
      <c r="E55" s="207" t="s">
        <v>36</v>
      </c>
      <c r="F55" s="146" t="s">
        <v>37</v>
      </c>
      <c r="H55" s="1"/>
    </row>
    <row r="56" spans="1:8" s="11" customFormat="1" ht="14.25" customHeight="1" x14ac:dyDescent="0.25">
      <c r="A56" s="17" t="s">
        <v>41</v>
      </c>
      <c r="B56" s="23"/>
      <c r="C56" s="18"/>
      <c r="D56" s="19"/>
      <c r="E56" s="180"/>
      <c r="F56" s="20">
        <f>SUM(F57:F59)</f>
        <v>0</v>
      </c>
    </row>
    <row r="57" spans="1:8" s="11" customFormat="1" ht="14.25" customHeight="1" x14ac:dyDescent="0.25">
      <c r="A57" s="12" t="s">
        <v>255</v>
      </c>
      <c r="B57" s="24"/>
      <c r="C57" s="21"/>
      <c r="D57" s="13"/>
      <c r="E57" s="184"/>
      <c r="F57" s="114">
        <f t="shared" ref="F57:F58" si="6">D57*E57</f>
        <v>0</v>
      </c>
    </row>
    <row r="58" spans="1:8" s="11" customFormat="1" ht="14.25" customHeight="1" x14ac:dyDescent="0.25">
      <c r="A58" s="12" t="s">
        <v>256</v>
      </c>
      <c r="B58" s="24"/>
      <c r="C58" s="21"/>
      <c r="D58" s="13"/>
      <c r="E58" s="184"/>
      <c r="F58" s="114">
        <f t="shared" si="6"/>
        <v>0</v>
      </c>
    </row>
    <row r="59" spans="1:8" s="11" customFormat="1" ht="14.25" customHeight="1" thickBot="1" x14ac:dyDescent="0.3">
      <c r="A59" s="250" t="s">
        <v>46</v>
      </c>
      <c r="B59" s="25"/>
      <c r="C59" s="22"/>
      <c r="D59" s="15"/>
      <c r="E59" s="179"/>
      <c r="F59" s="16">
        <f t="shared" ref="F59" si="7">D59*E59</f>
        <v>0</v>
      </c>
    </row>
    <row r="60" spans="1:8" s="11" customFormat="1" ht="6" customHeight="1" thickBot="1" x14ac:dyDescent="0.3"/>
    <row r="61" spans="1:8" s="11" customFormat="1" ht="15.75" customHeight="1" thickBot="1" x14ac:dyDescent="0.3">
      <c r="A61" s="166" t="s">
        <v>47</v>
      </c>
      <c r="B61" s="166" t="s">
        <v>33</v>
      </c>
      <c r="C61" s="167" t="s">
        <v>34</v>
      </c>
      <c r="D61" s="168" t="s">
        <v>35</v>
      </c>
      <c r="E61" s="207" t="s">
        <v>36</v>
      </c>
      <c r="F61" s="146" t="s">
        <v>37</v>
      </c>
      <c r="H61" s="1"/>
    </row>
    <row r="62" spans="1:8" s="11" customFormat="1" ht="14.25" customHeight="1" x14ac:dyDescent="0.25">
      <c r="A62" s="17" t="s">
        <v>42</v>
      </c>
      <c r="B62" s="23"/>
      <c r="C62" s="18"/>
      <c r="D62" s="19"/>
      <c r="E62" s="180"/>
      <c r="F62" s="20">
        <f>SUM(F63:F69)</f>
        <v>0</v>
      </c>
    </row>
    <row r="63" spans="1:8" s="11" customFormat="1" ht="14.25" customHeight="1" x14ac:dyDescent="0.25">
      <c r="A63" s="91" t="s">
        <v>257</v>
      </c>
      <c r="B63" s="26"/>
      <c r="C63" s="21"/>
      <c r="D63" s="27"/>
      <c r="E63" s="183"/>
      <c r="F63" s="114">
        <f t="shared" ref="F63:F69" si="8">D63*E63</f>
        <v>0</v>
      </c>
    </row>
    <row r="64" spans="1:8" s="11" customFormat="1" ht="14.25" customHeight="1" x14ac:dyDescent="0.25">
      <c r="A64" s="91" t="s">
        <v>258</v>
      </c>
      <c r="B64" s="26"/>
      <c r="C64" s="21"/>
      <c r="D64" s="27"/>
      <c r="E64" s="183"/>
      <c r="F64" s="114">
        <f t="shared" si="8"/>
        <v>0</v>
      </c>
    </row>
    <row r="65" spans="1:8" s="11" customFormat="1" ht="14.25" customHeight="1" x14ac:dyDescent="0.25">
      <c r="A65" s="91" t="s">
        <v>259</v>
      </c>
      <c r="B65" s="26"/>
      <c r="C65" s="21"/>
      <c r="D65" s="27"/>
      <c r="E65" s="183"/>
      <c r="F65" s="114">
        <f t="shared" si="8"/>
        <v>0</v>
      </c>
    </row>
    <row r="66" spans="1:8" s="11" customFormat="1" ht="14.25" customHeight="1" x14ac:dyDescent="0.25">
      <c r="A66" s="91" t="s">
        <v>81</v>
      </c>
      <c r="B66" s="26"/>
      <c r="C66" s="21"/>
      <c r="D66" s="27"/>
      <c r="E66" s="183"/>
      <c r="F66" s="114">
        <f t="shared" si="8"/>
        <v>0</v>
      </c>
    </row>
    <row r="67" spans="1:8" s="11" customFormat="1" ht="14.25" customHeight="1" x14ac:dyDescent="0.25">
      <c r="A67" s="91" t="s">
        <v>82</v>
      </c>
      <c r="B67" s="26"/>
      <c r="C67" s="21"/>
      <c r="D67" s="27"/>
      <c r="E67" s="183"/>
      <c r="F67" s="114">
        <f>D67*E67</f>
        <v>0</v>
      </c>
    </row>
    <row r="68" spans="1:8" s="11" customFormat="1" ht="14.25" customHeight="1" x14ac:dyDescent="0.25">
      <c r="A68" s="91" t="s">
        <v>83</v>
      </c>
      <c r="B68" s="26"/>
      <c r="C68" s="21"/>
      <c r="D68" s="27"/>
      <c r="E68" s="183"/>
      <c r="F68" s="114">
        <f>D68*E68</f>
        <v>0</v>
      </c>
    </row>
    <row r="69" spans="1:8" s="11" customFormat="1" ht="14.25" customHeight="1" thickBot="1" x14ac:dyDescent="0.3">
      <c r="A69" s="250" t="s">
        <v>46</v>
      </c>
      <c r="B69" s="138"/>
      <c r="C69" s="22"/>
      <c r="D69" s="15"/>
      <c r="E69" s="179"/>
      <c r="F69" s="16">
        <f t="shared" si="8"/>
        <v>0</v>
      </c>
    </row>
    <row r="70" spans="1:8" s="11" customFormat="1" ht="6" customHeight="1" thickBot="1" x14ac:dyDescent="0.3"/>
    <row r="71" spans="1:8" s="11" customFormat="1" ht="15.75" customHeight="1" thickBot="1" x14ac:dyDescent="0.3">
      <c r="A71" s="166" t="s">
        <v>47</v>
      </c>
      <c r="B71" s="166" t="s">
        <v>33</v>
      </c>
      <c r="C71" s="167" t="s">
        <v>34</v>
      </c>
      <c r="D71" s="168" t="s">
        <v>35</v>
      </c>
      <c r="E71" s="207" t="s">
        <v>36</v>
      </c>
      <c r="F71" s="146" t="s">
        <v>37</v>
      </c>
      <c r="H71" s="1"/>
    </row>
    <row r="72" spans="1:8" s="11" customFormat="1" ht="14.25" customHeight="1" x14ac:dyDescent="0.25">
      <c r="A72" s="17" t="s">
        <v>29</v>
      </c>
      <c r="B72" s="23"/>
      <c r="C72" s="18"/>
      <c r="D72" s="19"/>
      <c r="E72" s="180"/>
      <c r="F72" s="20">
        <f>SUM(F73:F76)</f>
        <v>0</v>
      </c>
    </row>
    <row r="73" spans="1:8" s="11" customFormat="1" ht="14.25" customHeight="1" x14ac:dyDescent="0.25">
      <c r="A73" s="91" t="s">
        <v>84</v>
      </c>
      <c r="B73" s="134"/>
      <c r="C73" s="21"/>
      <c r="D73" s="87"/>
      <c r="E73" s="181"/>
      <c r="F73" s="114">
        <f t="shared" ref="F73:F76" si="9">D73*E73</f>
        <v>0</v>
      </c>
    </row>
    <row r="74" spans="1:8" s="11" customFormat="1" ht="14.25" customHeight="1" x14ac:dyDescent="0.25">
      <c r="A74" s="91" t="s">
        <v>86</v>
      </c>
      <c r="B74" s="134"/>
      <c r="C74" s="21"/>
      <c r="D74" s="87"/>
      <c r="E74" s="181"/>
      <c r="F74" s="114">
        <f t="shared" si="9"/>
        <v>0</v>
      </c>
    </row>
    <row r="75" spans="1:8" s="11" customFormat="1" ht="14.25" customHeight="1" x14ac:dyDescent="0.25">
      <c r="A75" s="91" t="s">
        <v>85</v>
      </c>
      <c r="B75" s="134"/>
      <c r="C75" s="21"/>
      <c r="D75" s="87"/>
      <c r="E75" s="181"/>
      <c r="F75" s="114">
        <f t="shared" si="9"/>
        <v>0</v>
      </c>
    </row>
    <row r="76" spans="1:8" s="11" customFormat="1" ht="14.25" customHeight="1" thickBot="1" x14ac:dyDescent="0.3">
      <c r="A76" s="250" t="s">
        <v>46</v>
      </c>
      <c r="B76" s="138"/>
      <c r="C76" s="22"/>
      <c r="D76" s="15"/>
      <c r="E76" s="179"/>
      <c r="F76" s="16">
        <f t="shared" si="9"/>
        <v>0</v>
      </c>
    </row>
    <row r="77" spans="1:8" s="11" customFormat="1" ht="6" customHeight="1" thickBot="1" x14ac:dyDescent="0.3"/>
    <row r="78" spans="1:8" s="11" customFormat="1" ht="15.75" customHeight="1" thickBot="1" x14ac:dyDescent="0.3">
      <c r="A78" s="166" t="s">
        <v>47</v>
      </c>
      <c r="B78" s="166" t="s">
        <v>33</v>
      </c>
      <c r="C78" s="167" t="s">
        <v>34</v>
      </c>
      <c r="D78" s="168" t="s">
        <v>35</v>
      </c>
      <c r="E78" s="207" t="s">
        <v>36</v>
      </c>
      <c r="F78" s="146" t="s">
        <v>37</v>
      </c>
      <c r="H78" s="1"/>
    </row>
    <row r="79" spans="1:8" s="11" customFormat="1" ht="14.25" customHeight="1" x14ac:dyDescent="0.25">
      <c r="A79" s="17" t="s">
        <v>17</v>
      </c>
      <c r="B79" s="23"/>
      <c r="C79" s="18"/>
      <c r="D79" s="19"/>
      <c r="E79" s="180"/>
      <c r="F79" s="20">
        <f>SUM(F80:F84)</f>
        <v>0</v>
      </c>
    </row>
    <row r="80" spans="1:8" s="11" customFormat="1" ht="14.25" customHeight="1" x14ac:dyDescent="0.25">
      <c r="A80" s="91" t="s">
        <v>221</v>
      </c>
      <c r="B80" s="26"/>
      <c r="C80" s="21"/>
      <c r="D80" s="27"/>
      <c r="E80" s="183"/>
      <c r="F80" s="114">
        <f t="shared" ref="F80:F84" si="10">D80*E80</f>
        <v>0</v>
      </c>
    </row>
    <row r="81" spans="1:8" s="11" customFormat="1" ht="14.25" customHeight="1" x14ac:dyDescent="0.25">
      <c r="A81" s="91" t="s">
        <v>56</v>
      </c>
      <c r="B81" s="26"/>
      <c r="C81" s="21"/>
      <c r="D81" s="27"/>
      <c r="E81" s="183"/>
      <c r="F81" s="114">
        <f t="shared" si="10"/>
        <v>0</v>
      </c>
    </row>
    <row r="82" spans="1:8" s="11" customFormat="1" ht="14.25" customHeight="1" x14ac:dyDescent="0.25">
      <c r="A82" s="91" t="s">
        <v>48</v>
      </c>
      <c r="B82" s="26"/>
      <c r="C82" s="21"/>
      <c r="D82" s="27"/>
      <c r="E82" s="183"/>
      <c r="F82" s="114">
        <f>D82*E82</f>
        <v>0</v>
      </c>
    </row>
    <row r="83" spans="1:8" s="11" customFormat="1" ht="14.25" customHeight="1" x14ac:dyDescent="0.25">
      <c r="A83" s="91" t="s">
        <v>87</v>
      </c>
      <c r="B83" s="26"/>
      <c r="C83" s="21"/>
      <c r="D83" s="27"/>
      <c r="E83" s="183"/>
      <c r="F83" s="114">
        <f>D83*E83</f>
        <v>0</v>
      </c>
    </row>
    <row r="84" spans="1:8" s="11" customFormat="1" ht="14.25" customHeight="1" thickBot="1" x14ac:dyDescent="0.3">
      <c r="A84" s="250" t="s">
        <v>46</v>
      </c>
      <c r="B84" s="138"/>
      <c r="C84" s="22"/>
      <c r="D84" s="15"/>
      <c r="E84" s="179"/>
      <c r="F84" s="16">
        <f t="shared" si="10"/>
        <v>0</v>
      </c>
    </row>
    <row r="85" spans="1:8" s="11" customFormat="1" ht="6" customHeight="1" thickBot="1" x14ac:dyDescent="0.3"/>
    <row r="86" spans="1:8" s="11" customFormat="1" ht="15.75" customHeight="1" thickBot="1" x14ac:dyDescent="0.3">
      <c r="A86" s="166" t="s">
        <v>47</v>
      </c>
      <c r="B86" s="166" t="s">
        <v>33</v>
      </c>
      <c r="C86" s="167" t="s">
        <v>34</v>
      </c>
      <c r="D86" s="168" t="s">
        <v>35</v>
      </c>
      <c r="E86" s="207" t="s">
        <v>36</v>
      </c>
      <c r="F86" s="146" t="s">
        <v>37</v>
      </c>
      <c r="H86" s="1"/>
    </row>
    <row r="87" spans="1:8" s="11" customFormat="1" ht="14.25" customHeight="1" x14ac:dyDescent="0.25">
      <c r="A87" s="17" t="s">
        <v>7</v>
      </c>
      <c r="B87" s="23"/>
      <c r="C87" s="18"/>
      <c r="D87" s="19"/>
      <c r="E87" s="180"/>
      <c r="F87" s="20">
        <f>SUM(F88:F92)</f>
        <v>0</v>
      </c>
    </row>
    <row r="88" spans="1:8" s="11" customFormat="1" ht="14.25" customHeight="1" x14ac:dyDescent="0.25">
      <c r="A88" s="91" t="s">
        <v>260</v>
      </c>
      <c r="B88" s="26"/>
      <c r="C88" s="21"/>
      <c r="D88" s="27"/>
      <c r="E88" s="183"/>
      <c r="F88" s="114">
        <f t="shared" ref="F88:F92" si="11">D88*E88</f>
        <v>0</v>
      </c>
    </row>
    <row r="89" spans="1:8" s="11" customFormat="1" ht="14.25" customHeight="1" x14ac:dyDescent="0.25">
      <c r="A89" s="91" t="s">
        <v>261</v>
      </c>
      <c r="B89" s="26"/>
      <c r="C89" s="21"/>
      <c r="D89" s="27"/>
      <c r="E89" s="183"/>
      <c r="F89" s="114">
        <f t="shared" si="11"/>
        <v>0</v>
      </c>
    </row>
    <row r="90" spans="1:8" s="11" customFormat="1" ht="14.25" customHeight="1" x14ac:dyDescent="0.25">
      <c r="A90" s="91" t="s">
        <v>48</v>
      </c>
      <c r="B90" s="26"/>
      <c r="C90" s="21"/>
      <c r="D90" s="27"/>
      <c r="E90" s="183"/>
      <c r="F90" s="114">
        <f t="shared" si="11"/>
        <v>0</v>
      </c>
    </row>
    <row r="91" spans="1:8" s="11" customFormat="1" ht="14.25" customHeight="1" x14ac:dyDescent="0.25">
      <c r="A91" s="91" t="s">
        <v>89</v>
      </c>
      <c r="B91" s="26"/>
      <c r="C91" s="21"/>
      <c r="D91" s="27"/>
      <c r="E91" s="183"/>
      <c r="F91" s="114">
        <f t="shared" si="11"/>
        <v>0</v>
      </c>
    </row>
    <row r="92" spans="1:8" s="11" customFormat="1" ht="14.25" customHeight="1" thickBot="1" x14ac:dyDescent="0.3">
      <c r="A92" s="250" t="s">
        <v>46</v>
      </c>
      <c r="B92" s="138"/>
      <c r="C92" s="22"/>
      <c r="D92" s="15"/>
      <c r="E92" s="179"/>
      <c r="F92" s="16">
        <f t="shared" si="11"/>
        <v>0</v>
      </c>
    </row>
    <row r="93" spans="1:8" s="11" customFormat="1" ht="6" customHeight="1" thickBot="1" x14ac:dyDescent="0.3"/>
    <row r="94" spans="1:8" s="11" customFormat="1" ht="15.75" customHeight="1" thickBot="1" x14ac:dyDescent="0.3">
      <c r="A94" s="166" t="s">
        <v>47</v>
      </c>
      <c r="B94" s="166" t="s">
        <v>33</v>
      </c>
      <c r="C94" s="167" t="s">
        <v>34</v>
      </c>
      <c r="D94" s="168" t="s">
        <v>35</v>
      </c>
      <c r="E94" s="207" t="s">
        <v>36</v>
      </c>
      <c r="F94" s="146" t="s">
        <v>37</v>
      </c>
      <c r="H94" s="1"/>
    </row>
    <row r="95" spans="1:8" s="11" customFormat="1" ht="14.25" customHeight="1" x14ac:dyDescent="0.25">
      <c r="A95" s="17" t="s">
        <v>8</v>
      </c>
      <c r="B95" s="23"/>
      <c r="C95" s="18"/>
      <c r="D95" s="19"/>
      <c r="E95" s="180"/>
      <c r="F95" s="20">
        <f>SUM(F96)</f>
        <v>0</v>
      </c>
    </row>
    <row r="96" spans="1:8" s="11" customFormat="1" ht="14.25" customHeight="1" thickBot="1" x14ac:dyDescent="0.3">
      <c r="A96" s="93" t="s">
        <v>39</v>
      </c>
      <c r="B96" s="138"/>
      <c r="C96" s="22"/>
      <c r="D96" s="15"/>
      <c r="E96" s="179"/>
      <c r="F96" s="16">
        <f t="shared" ref="F96" si="12">D96*E96</f>
        <v>0</v>
      </c>
    </row>
    <row r="97" spans="1:8" s="11" customFormat="1" ht="6" customHeight="1" thickBot="1" x14ac:dyDescent="0.3"/>
    <row r="98" spans="1:8" s="11" customFormat="1" ht="15.75" customHeight="1" thickBot="1" x14ac:dyDescent="0.3">
      <c r="A98" s="166" t="s">
        <v>47</v>
      </c>
      <c r="B98" s="166" t="s">
        <v>33</v>
      </c>
      <c r="C98" s="167" t="s">
        <v>34</v>
      </c>
      <c r="D98" s="168" t="s">
        <v>35</v>
      </c>
      <c r="E98" s="207" t="s">
        <v>36</v>
      </c>
      <c r="F98" s="146" t="s">
        <v>37</v>
      </c>
      <c r="H98" s="1"/>
    </row>
    <row r="99" spans="1:8" s="11" customFormat="1" ht="14.25" customHeight="1" x14ac:dyDescent="0.25">
      <c r="A99" s="17" t="s">
        <v>9</v>
      </c>
      <c r="B99" s="255"/>
      <c r="C99" s="256"/>
      <c r="D99" s="257"/>
      <c r="E99" s="258"/>
      <c r="F99" s="259">
        <f>SUM(F100:F102)</f>
        <v>0</v>
      </c>
    </row>
    <row r="100" spans="1:8" s="11" customFormat="1" ht="14.25" customHeight="1" x14ac:dyDescent="0.25">
      <c r="A100" s="91" t="s">
        <v>262</v>
      </c>
      <c r="B100" s="260"/>
      <c r="C100" s="261"/>
      <c r="D100" s="262"/>
      <c r="E100" s="263"/>
      <c r="F100" s="264">
        <f t="shared" ref="F100" si="13">SUM(F101:F102)</f>
        <v>0</v>
      </c>
    </row>
    <row r="101" spans="1:8" s="11" customFormat="1" ht="14.25" customHeight="1" x14ac:dyDescent="0.25">
      <c r="A101" s="91" t="s">
        <v>263</v>
      </c>
      <c r="B101" s="24"/>
      <c r="C101" s="21"/>
      <c r="D101" s="87"/>
      <c r="E101" s="181"/>
      <c r="F101" s="114">
        <f t="shared" ref="F101:F102" si="14">D101*E101</f>
        <v>0</v>
      </c>
    </row>
    <row r="102" spans="1:8" s="11" customFormat="1" ht="14.25" customHeight="1" thickBot="1" x14ac:dyDescent="0.3">
      <c r="A102" s="250" t="s">
        <v>46</v>
      </c>
      <c r="B102" s="138"/>
      <c r="C102" s="22"/>
      <c r="D102" s="15"/>
      <c r="E102" s="179"/>
      <c r="F102" s="16">
        <f t="shared" si="14"/>
        <v>0</v>
      </c>
    </row>
    <row r="103" spans="1:8" s="11" customFormat="1" ht="6" customHeight="1" thickBot="1" x14ac:dyDescent="0.3"/>
    <row r="104" spans="1:8" s="11" customFormat="1" ht="15.75" customHeight="1" thickBot="1" x14ac:dyDescent="0.3">
      <c r="A104" s="166" t="s">
        <v>47</v>
      </c>
      <c r="B104" s="166" t="s">
        <v>33</v>
      </c>
      <c r="C104" s="167" t="s">
        <v>34</v>
      </c>
      <c r="D104" s="168" t="s">
        <v>35</v>
      </c>
      <c r="E104" s="207" t="s">
        <v>36</v>
      </c>
      <c r="F104" s="146" t="s">
        <v>37</v>
      </c>
      <c r="H104" s="1"/>
    </row>
    <row r="105" spans="1:8" s="11" customFormat="1" ht="14.25" customHeight="1" x14ac:dyDescent="0.25">
      <c r="A105" s="17" t="s">
        <v>18</v>
      </c>
      <c r="B105" s="23"/>
      <c r="C105" s="18"/>
      <c r="D105" s="19"/>
      <c r="E105" s="180"/>
      <c r="F105" s="20">
        <f t="shared" ref="F105" si="15">SUM(F106:F107)</f>
        <v>0</v>
      </c>
    </row>
    <row r="106" spans="1:8" s="11" customFormat="1" ht="14.25" customHeight="1" x14ac:dyDescent="0.25">
      <c r="A106" s="91" t="s">
        <v>91</v>
      </c>
      <c r="B106" s="24"/>
      <c r="C106" s="21"/>
      <c r="D106" s="87"/>
      <c r="E106" s="181"/>
      <c r="F106" s="114">
        <f t="shared" ref="F106:F107" si="16">D106*E106</f>
        <v>0</v>
      </c>
    </row>
    <row r="107" spans="1:8" s="11" customFormat="1" ht="14.25" customHeight="1" thickBot="1" x14ac:dyDescent="0.3">
      <c r="A107" s="93" t="s">
        <v>92</v>
      </c>
      <c r="B107" s="138"/>
      <c r="C107" s="22"/>
      <c r="D107" s="15"/>
      <c r="E107" s="179"/>
      <c r="F107" s="16">
        <f t="shared" si="16"/>
        <v>0</v>
      </c>
    </row>
    <row r="108" spans="1:8" s="11" customFormat="1" ht="6" customHeight="1" thickBot="1" x14ac:dyDescent="0.3"/>
    <row r="109" spans="1:8" s="11" customFormat="1" ht="15.75" customHeight="1" thickBot="1" x14ac:dyDescent="0.3">
      <c r="A109" s="166" t="s">
        <v>47</v>
      </c>
      <c r="B109" s="166" t="s">
        <v>33</v>
      </c>
      <c r="C109" s="167" t="s">
        <v>34</v>
      </c>
      <c r="D109" s="168" t="s">
        <v>35</v>
      </c>
      <c r="E109" s="207" t="s">
        <v>36</v>
      </c>
      <c r="F109" s="146" t="s">
        <v>37</v>
      </c>
      <c r="H109" s="1"/>
    </row>
    <row r="110" spans="1:8" s="11" customFormat="1" ht="14.25" customHeight="1" x14ac:dyDescent="0.25">
      <c r="A110" s="17" t="s">
        <v>11</v>
      </c>
      <c r="B110" s="23"/>
      <c r="C110" s="18"/>
      <c r="D110" s="19"/>
      <c r="E110" s="180"/>
      <c r="F110" s="20">
        <f t="shared" ref="F110" si="17">SUM(F111:F112)</f>
        <v>0</v>
      </c>
    </row>
    <row r="111" spans="1:8" s="11" customFormat="1" ht="14.25" customHeight="1" x14ac:dyDescent="0.25">
      <c r="A111" s="252" t="s">
        <v>39</v>
      </c>
      <c r="B111" s="24"/>
      <c r="C111" s="21"/>
      <c r="D111" s="13"/>
      <c r="E111" s="184"/>
      <c r="F111" s="114">
        <f t="shared" ref="F111:F112" si="18">D111*E111</f>
        <v>0</v>
      </c>
    </row>
    <row r="112" spans="1:8" s="11" customFormat="1" ht="14.25" customHeight="1" thickBot="1" x14ac:dyDescent="0.3">
      <c r="A112" s="14"/>
      <c r="B112" s="25"/>
      <c r="C112" s="22"/>
      <c r="D112" s="15"/>
      <c r="E112" s="179"/>
      <c r="F112" s="16">
        <f t="shared" si="18"/>
        <v>0</v>
      </c>
    </row>
    <row r="113" spans="1:8" s="11" customFormat="1" ht="6" customHeight="1" thickBot="1" x14ac:dyDescent="0.3"/>
    <row r="114" spans="1:8" s="11" customFormat="1" ht="15.75" customHeight="1" thickBot="1" x14ac:dyDescent="0.3">
      <c r="A114" s="166" t="s">
        <v>47</v>
      </c>
      <c r="B114" s="166" t="s">
        <v>33</v>
      </c>
      <c r="C114" s="167" t="s">
        <v>34</v>
      </c>
      <c r="D114" s="168" t="s">
        <v>35</v>
      </c>
      <c r="E114" s="207" t="s">
        <v>36</v>
      </c>
      <c r="F114" s="146" t="s">
        <v>37</v>
      </c>
      <c r="H114" s="1"/>
    </row>
    <row r="115" spans="1:8" s="11" customFormat="1" ht="14.25" customHeight="1" x14ac:dyDescent="0.25">
      <c r="A115" s="17" t="s">
        <v>12</v>
      </c>
      <c r="B115" s="23"/>
      <c r="C115" s="18"/>
      <c r="D115" s="19"/>
      <c r="E115" s="180"/>
      <c r="F115" s="20">
        <f>SUM(F116)</f>
        <v>0</v>
      </c>
    </row>
    <row r="116" spans="1:8" s="11" customFormat="1" ht="14.25" customHeight="1" thickBot="1" x14ac:dyDescent="0.3">
      <c r="A116" s="250" t="s">
        <v>39</v>
      </c>
      <c r="B116" s="138"/>
      <c r="C116" s="22"/>
      <c r="D116" s="15"/>
      <c r="E116" s="179"/>
      <c r="F116" s="16">
        <f t="shared" ref="F116" si="19">D116*E116</f>
        <v>0</v>
      </c>
    </row>
    <row r="117" spans="1:8" s="11" customFormat="1" ht="6" customHeight="1" thickBot="1" x14ac:dyDescent="0.3"/>
    <row r="118" spans="1:8" s="11" customFormat="1" ht="15.75" customHeight="1" thickBot="1" x14ac:dyDescent="0.3">
      <c r="A118" s="166" t="s">
        <v>47</v>
      </c>
      <c r="B118" s="166" t="s">
        <v>33</v>
      </c>
      <c r="C118" s="167" t="s">
        <v>34</v>
      </c>
      <c r="D118" s="168" t="s">
        <v>35</v>
      </c>
      <c r="E118" s="207" t="s">
        <v>36</v>
      </c>
      <c r="F118" s="146" t="s">
        <v>37</v>
      </c>
      <c r="H118" s="1"/>
    </row>
    <row r="119" spans="1:8" s="11" customFormat="1" ht="14.25" customHeight="1" thickBot="1" x14ac:dyDescent="0.3">
      <c r="A119" s="139" t="s">
        <v>19</v>
      </c>
      <c r="B119" s="140"/>
      <c r="C119" s="141"/>
      <c r="D119" s="142"/>
      <c r="E119" s="185"/>
      <c r="F119" s="16">
        <f>SUM(F120)</f>
        <v>0</v>
      </c>
    </row>
    <row r="120" spans="1:8" s="11" customFormat="1" ht="6" customHeight="1" thickBot="1" x14ac:dyDescent="0.3"/>
    <row r="121" spans="1:8" s="11" customFormat="1" ht="15.75" customHeight="1" thickBot="1" x14ac:dyDescent="0.3">
      <c r="A121" s="166" t="s">
        <v>47</v>
      </c>
      <c r="B121" s="166" t="s">
        <v>33</v>
      </c>
      <c r="C121" s="167" t="s">
        <v>34</v>
      </c>
      <c r="D121" s="168" t="s">
        <v>35</v>
      </c>
      <c r="E121" s="207" t="s">
        <v>36</v>
      </c>
      <c r="F121" s="146" t="s">
        <v>37</v>
      </c>
      <c r="H121" s="1"/>
    </row>
    <row r="122" spans="1:8" s="11" customFormat="1" ht="14.25" customHeight="1" x14ac:dyDescent="0.25">
      <c r="A122" s="17" t="s">
        <v>27</v>
      </c>
      <c r="B122" s="23"/>
      <c r="C122" s="18"/>
      <c r="D122" s="19"/>
      <c r="E122" s="180"/>
      <c r="F122" s="20">
        <f>SUM(F123:F126)</f>
        <v>0</v>
      </c>
    </row>
    <row r="123" spans="1:8" s="11" customFormat="1" ht="14.25" customHeight="1" x14ac:dyDescent="0.25">
      <c r="A123" s="91" t="s">
        <v>265</v>
      </c>
      <c r="B123" s="26"/>
      <c r="C123" s="21"/>
      <c r="D123" s="27"/>
      <c r="E123" s="183"/>
      <c r="F123" s="114">
        <f t="shared" ref="F123:F126" si="20">D123*E123</f>
        <v>0</v>
      </c>
    </row>
    <row r="124" spans="1:8" s="11" customFormat="1" ht="14.25" customHeight="1" x14ac:dyDescent="0.25">
      <c r="A124" s="91" t="s">
        <v>266</v>
      </c>
      <c r="B124" s="26"/>
      <c r="C124" s="21"/>
      <c r="D124" s="27"/>
      <c r="E124" s="183"/>
      <c r="F124" s="114">
        <f t="shared" si="20"/>
        <v>0</v>
      </c>
    </row>
    <row r="125" spans="1:8" s="11" customFormat="1" ht="14.25" customHeight="1" x14ac:dyDescent="0.25">
      <c r="A125" s="253" t="s">
        <v>39</v>
      </c>
      <c r="B125" s="24"/>
      <c r="C125" s="21"/>
      <c r="D125" s="87"/>
      <c r="E125" s="181"/>
      <c r="F125" s="114">
        <f t="shared" si="20"/>
        <v>0</v>
      </c>
    </row>
    <row r="126" spans="1:8" s="11" customFormat="1" ht="14.25" customHeight="1" thickBot="1" x14ac:dyDescent="0.3">
      <c r="A126" s="93" t="s">
        <v>196</v>
      </c>
      <c r="B126" s="138" t="s">
        <v>264</v>
      </c>
      <c r="C126" s="22"/>
      <c r="D126" s="15"/>
      <c r="E126" s="179"/>
      <c r="F126" s="16">
        <f t="shared" si="20"/>
        <v>0</v>
      </c>
    </row>
    <row r="127" spans="1:8" s="11" customFormat="1" ht="6" customHeight="1" thickBot="1" x14ac:dyDescent="0.3"/>
    <row r="128" spans="1:8" s="11" customFormat="1" ht="15.75" customHeight="1" thickBot="1" x14ac:dyDescent="0.3">
      <c r="A128" s="166" t="s">
        <v>47</v>
      </c>
      <c r="B128" s="166" t="s">
        <v>33</v>
      </c>
      <c r="C128" s="167" t="s">
        <v>34</v>
      </c>
      <c r="D128" s="168" t="s">
        <v>35</v>
      </c>
      <c r="E128" s="207" t="s">
        <v>36</v>
      </c>
      <c r="F128" s="146" t="s">
        <v>37</v>
      </c>
      <c r="H128" s="1"/>
    </row>
    <row r="129" spans="1:8" s="11" customFormat="1" ht="14.25" customHeight="1" x14ac:dyDescent="0.25">
      <c r="A129" s="17" t="s">
        <v>28</v>
      </c>
      <c r="B129" s="23"/>
      <c r="C129" s="18"/>
      <c r="D129" s="19"/>
      <c r="E129" s="180"/>
      <c r="F129" s="20">
        <f>SUM(F130)</f>
        <v>0</v>
      </c>
    </row>
    <row r="130" spans="1:8" s="11" customFormat="1" ht="14.25" customHeight="1" thickBot="1" x14ac:dyDescent="0.3">
      <c r="A130" s="250" t="s">
        <v>39</v>
      </c>
      <c r="B130" s="143"/>
      <c r="C130" s="22"/>
      <c r="D130" s="144"/>
      <c r="E130" s="186"/>
      <c r="F130" s="16">
        <f t="shared" ref="F130" si="21">D130*E130</f>
        <v>0</v>
      </c>
    </row>
    <row r="131" spans="1:8" s="11" customFormat="1" ht="6" customHeight="1" thickBot="1" x14ac:dyDescent="0.3"/>
    <row r="132" spans="1:8" s="11" customFormat="1" ht="15.75" customHeight="1" thickBot="1" x14ac:dyDescent="0.3">
      <c r="A132" s="166" t="s">
        <v>47</v>
      </c>
      <c r="B132" s="166" t="s">
        <v>33</v>
      </c>
      <c r="C132" s="167" t="s">
        <v>34</v>
      </c>
      <c r="D132" s="168" t="s">
        <v>35</v>
      </c>
      <c r="E132" s="207" t="s">
        <v>36</v>
      </c>
      <c r="F132" s="146" t="s">
        <v>37</v>
      </c>
      <c r="H132" s="1"/>
    </row>
    <row r="133" spans="1:8" s="11" customFormat="1" ht="14.25" customHeight="1" x14ac:dyDescent="0.25">
      <c r="A133" s="17" t="s">
        <v>20</v>
      </c>
      <c r="B133" s="23"/>
      <c r="C133" s="18"/>
      <c r="D133" s="19"/>
      <c r="E133" s="180"/>
      <c r="F133" s="20">
        <f>SUM(F134:F136)</f>
        <v>0</v>
      </c>
    </row>
    <row r="134" spans="1:8" s="11" customFormat="1" ht="14.25" customHeight="1" x14ac:dyDescent="0.25">
      <c r="A134" s="117" t="s">
        <v>90</v>
      </c>
      <c r="B134" s="26"/>
      <c r="C134" s="21"/>
      <c r="D134" s="27"/>
      <c r="E134" s="183"/>
      <c r="F134" s="114">
        <f t="shared" ref="F134:F135" si="22">D134*E134</f>
        <v>0</v>
      </c>
    </row>
    <row r="135" spans="1:8" s="11" customFormat="1" ht="14.25" customHeight="1" x14ac:dyDescent="0.25">
      <c r="A135" s="117" t="s">
        <v>93</v>
      </c>
      <c r="B135" s="26"/>
      <c r="C135" s="21"/>
      <c r="D135" s="27"/>
      <c r="E135" s="183"/>
      <c r="F135" s="114">
        <f t="shared" si="22"/>
        <v>0</v>
      </c>
    </row>
    <row r="136" spans="1:8" s="11" customFormat="1" ht="14.25" customHeight="1" thickBot="1" x14ac:dyDescent="0.3">
      <c r="A136" s="250" t="s">
        <v>46</v>
      </c>
      <c r="B136" s="138"/>
      <c r="C136" s="22"/>
      <c r="D136" s="15"/>
      <c r="E136" s="179"/>
      <c r="F136" s="16">
        <f t="shared" ref="F136" si="23">D136*E136</f>
        <v>0</v>
      </c>
    </row>
    <row r="137" spans="1:8" s="11" customFormat="1" ht="6" customHeight="1" thickBot="1" x14ac:dyDescent="0.3"/>
    <row r="138" spans="1:8" s="11" customFormat="1" ht="15.75" customHeight="1" thickBot="1" x14ac:dyDescent="0.3">
      <c r="A138" s="166" t="s">
        <v>47</v>
      </c>
      <c r="B138" s="166" t="s">
        <v>33</v>
      </c>
      <c r="C138" s="167" t="s">
        <v>34</v>
      </c>
      <c r="D138" s="168" t="s">
        <v>35</v>
      </c>
      <c r="E138" s="207" t="s">
        <v>36</v>
      </c>
      <c r="F138" s="146" t="s">
        <v>37</v>
      </c>
      <c r="H138" s="1"/>
    </row>
    <row r="139" spans="1:8" s="11" customFormat="1" ht="14.25" customHeight="1" x14ac:dyDescent="0.25">
      <c r="A139" s="17" t="s">
        <v>21</v>
      </c>
      <c r="B139" s="23"/>
      <c r="C139" s="18"/>
      <c r="D139" s="19"/>
      <c r="E139" s="180"/>
      <c r="F139" s="20">
        <f>SUM(F140:F142)</f>
        <v>0</v>
      </c>
    </row>
    <row r="140" spans="1:8" s="11" customFormat="1" ht="14.25" customHeight="1" x14ac:dyDescent="0.25">
      <c r="A140" s="91" t="s">
        <v>267</v>
      </c>
      <c r="B140" s="26"/>
      <c r="C140" s="34"/>
      <c r="D140" s="27"/>
      <c r="E140" s="181"/>
      <c r="F140" s="114">
        <f t="shared" ref="F140:F141" si="24">D140*E140</f>
        <v>0</v>
      </c>
    </row>
    <row r="141" spans="1:8" s="11" customFormat="1" ht="14.25" customHeight="1" x14ac:dyDescent="0.25">
      <c r="A141" s="91" t="s">
        <v>268</v>
      </c>
      <c r="B141" s="26"/>
      <c r="C141" s="34"/>
      <c r="D141" s="27"/>
      <c r="E141" s="181"/>
      <c r="F141" s="114">
        <f t="shared" si="24"/>
        <v>0</v>
      </c>
    </row>
    <row r="142" spans="1:8" s="11" customFormat="1" ht="14.25" customHeight="1" thickBot="1" x14ac:dyDescent="0.3">
      <c r="A142" s="250" t="s">
        <v>39</v>
      </c>
      <c r="B142" s="138"/>
      <c r="C142" s="22"/>
      <c r="D142" s="15"/>
      <c r="E142" s="179"/>
      <c r="F142" s="16">
        <f t="shared" ref="F142" si="25">D142*E142</f>
        <v>0</v>
      </c>
    </row>
  </sheetData>
  <pageMargins left="0.70866141732283472" right="0.70866141732283472" top="0.74803149606299213" bottom="0.74803149606299213" header="0.31496062992125984" footer="0.31496062992125984"/>
  <pageSetup paperSize="9" scale="89" fitToHeight="3" orientation="portrait" horizontalDpi="360" verticalDpi="36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Q106"/>
  <sheetViews>
    <sheetView zoomScale="85" zoomScaleNormal="85" workbookViewId="0">
      <selection activeCell="C29" sqref="C29"/>
    </sheetView>
  </sheetViews>
  <sheetFormatPr baseColWidth="10" defaultColWidth="11.42578125" defaultRowHeight="12.75" x14ac:dyDescent="0.2"/>
  <cols>
    <col min="1" max="1" width="44.42578125" style="10" customWidth="1"/>
    <col min="2" max="2" width="9.42578125" style="10" bestFit="1" customWidth="1"/>
    <col min="3" max="13" width="11.28515625" style="10" customWidth="1"/>
    <col min="14" max="14" width="4.28515625" style="10" customWidth="1"/>
    <col min="15" max="16384" width="11.42578125" style="10"/>
  </cols>
  <sheetData>
    <row r="1" spans="1:17" s="1" customFormat="1" ht="20.100000000000001" customHeight="1" x14ac:dyDescent="0.25">
      <c r="A1" s="7" t="str">
        <f>'1_CARE prev. année1'!A1</f>
        <v>Commune de Neuillé-Pont-Pierre</v>
      </c>
      <c r="B1" s="7"/>
      <c r="L1" s="8" t="str">
        <f>'1_CARE prev. année1'!D1</f>
        <v>Nom du candidat :</v>
      </c>
      <c r="M1" s="8" t="str">
        <f>'1_CARE prev. année1'!E1</f>
        <v>__________</v>
      </c>
      <c r="N1" s="8"/>
      <c r="O1" s="8"/>
      <c r="P1" s="8"/>
      <c r="Q1" s="8"/>
    </row>
    <row r="2" spans="1:17" s="1" customFormat="1" ht="20.100000000000001" customHeight="1" x14ac:dyDescent="0.25">
      <c r="A2" s="7" t="str">
        <f>'1_CARE prev. année1'!A2</f>
        <v>Service de l'Assainissement Collectif</v>
      </c>
      <c r="B2" s="7"/>
      <c r="L2" s="8" t="str">
        <f>'1_CARE prev. année1'!D2</f>
        <v xml:space="preserve">Date de l'offre : </v>
      </c>
      <c r="M2" s="310">
        <f>'1_CARE prev. année1'!E2</f>
        <v>46199</v>
      </c>
      <c r="N2" s="310"/>
      <c r="O2" s="8"/>
      <c r="P2" s="8"/>
      <c r="Q2" s="8"/>
    </row>
    <row r="3" spans="1:17" s="1" customFormat="1" ht="8.4499999999999993" customHeight="1" x14ac:dyDescent="0.25"/>
    <row r="4" spans="1:17" s="1" customFormat="1" ht="20.100000000000001" customHeight="1" x14ac:dyDescent="0.25">
      <c r="A4" s="308" t="s">
        <v>162</v>
      </c>
      <c r="B4" s="308"/>
      <c r="C4" s="308"/>
      <c r="D4" s="308"/>
      <c r="E4" s="308"/>
      <c r="F4" s="308"/>
      <c r="G4" s="308"/>
      <c r="H4" s="308"/>
      <c r="I4" s="308"/>
      <c r="J4" s="308"/>
      <c r="K4" s="308"/>
      <c r="L4" s="308"/>
      <c r="M4" s="308"/>
      <c r="N4" s="8"/>
      <c r="O4" s="8"/>
      <c r="P4" s="8"/>
      <c r="Q4" s="8"/>
    </row>
    <row r="5" spans="1:17" s="1" customFormat="1" ht="20.100000000000001" customHeight="1" x14ac:dyDescent="0.25">
      <c r="A5" s="309" t="s">
        <v>129</v>
      </c>
      <c r="B5" s="309"/>
      <c r="C5" s="309"/>
      <c r="D5" s="309"/>
      <c r="E5" s="309"/>
      <c r="F5" s="309"/>
      <c r="G5" s="309"/>
      <c r="H5" s="309"/>
      <c r="I5" s="309"/>
      <c r="J5" s="309"/>
      <c r="K5" s="309"/>
      <c r="L5" s="309"/>
      <c r="M5" s="309"/>
      <c r="N5" s="8"/>
      <c r="O5" s="8"/>
      <c r="P5" s="8"/>
      <c r="Q5" s="8"/>
    </row>
    <row r="6" spans="1:17" s="1" customFormat="1" ht="8.4499999999999993" customHeight="1" thickBot="1" x14ac:dyDescent="0.3"/>
    <row r="7" spans="1:17" s="11" customFormat="1" ht="15.75" thickBot="1" x14ac:dyDescent="0.3">
      <c r="A7" s="146" t="s">
        <v>122</v>
      </c>
      <c r="B7" s="146" t="s">
        <v>123</v>
      </c>
      <c r="C7" s="167">
        <v>2026</v>
      </c>
      <c r="D7" s="168">
        <v>2027</v>
      </c>
      <c r="E7" s="168">
        <f t="shared" ref="E7:F7" si="0">D7+1</f>
        <v>2028</v>
      </c>
      <c r="F7" s="168">
        <f t="shared" si="0"/>
        <v>2029</v>
      </c>
      <c r="G7" s="168">
        <f t="shared" ref="G7" si="1">F7+1</f>
        <v>2030</v>
      </c>
      <c r="H7" s="168">
        <f t="shared" ref="H7" si="2">G7+1</f>
        <v>2031</v>
      </c>
      <c r="I7" s="168">
        <f t="shared" ref="I7" si="3">H7+1</f>
        <v>2032</v>
      </c>
      <c r="J7" s="168">
        <f t="shared" ref="J7" si="4">I7+1</f>
        <v>2033</v>
      </c>
      <c r="K7" s="168">
        <f t="shared" ref="K7" si="5">J7+1</f>
        <v>2034</v>
      </c>
      <c r="L7" s="168">
        <f t="shared" ref="L7" si="6">K7+1</f>
        <v>2035</v>
      </c>
      <c r="M7" s="168">
        <f t="shared" ref="M7" si="7">L7+1</f>
        <v>2036</v>
      </c>
      <c r="N7" s="8"/>
      <c r="O7" s="8"/>
      <c r="P7" s="8"/>
      <c r="Q7" s="8"/>
    </row>
    <row r="8" spans="1:17" s="11" customFormat="1" ht="14.25" customHeight="1" x14ac:dyDescent="0.25">
      <c r="A8" s="90" t="s">
        <v>106</v>
      </c>
      <c r="B8" s="83"/>
      <c r="C8" s="84"/>
      <c r="D8" s="58"/>
      <c r="E8" s="58"/>
      <c r="F8" s="85"/>
      <c r="G8" s="58"/>
      <c r="H8" s="58"/>
      <c r="I8" s="58"/>
      <c r="J8" s="58"/>
      <c r="K8" s="58"/>
      <c r="L8" s="58"/>
      <c r="M8" s="58"/>
      <c r="N8" s="8"/>
      <c r="O8" s="8"/>
      <c r="P8" s="8"/>
      <c r="Q8" s="8"/>
    </row>
    <row r="9" spans="1:17" s="11" customFormat="1" ht="14.25" customHeight="1" x14ac:dyDescent="0.25">
      <c r="A9" s="119" t="s">
        <v>200</v>
      </c>
      <c r="B9" s="86"/>
      <c r="C9" s="120"/>
      <c r="D9" s="112"/>
      <c r="E9" s="112"/>
      <c r="F9" s="112"/>
      <c r="G9" s="112"/>
      <c r="H9" s="112"/>
      <c r="I9" s="112"/>
      <c r="J9" s="112"/>
      <c r="K9" s="112"/>
      <c r="L9" s="112"/>
      <c r="M9" s="112"/>
      <c r="N9" s="8"/>
      <c r="O9" s="8"/>
      <c r="P9" s="8"/>
      <c r="Q9" s="8"/>
    </row>
    <row r="10" spans="1:17" s="11" customFormat="1" ht="14.25" customHeight="1" x14ac:dyDescent="0.25">
      <c r="A10" s="119" t="s">
        <v>201</v>
      </c>
      <c r="B10" s="86"/>
      <c r="C10" s="120"/>
      <c r="D10" s="112"/>
      <c r="E10" s="112"/>
      <c r="F10" s="112"/>
      <c r="G10" s="112"/>
      <c r="H10" s="112"/>
      <c r="I10" s="112"/>
      <c r="J10" s="112"/>
      <c r="K10" s="112"/>
      <c r="L10" s="112"/>
      <c r="M10" s="112"/>
      <c r="N10" s="8"/>
      <c r="O10" s="8"/>
      <c r="P10" s="8"/>
      <c r="Q10" s="8"/>
    </row>
    <row r="11" spans="1:17" s="11" customFormat="1" ht="14.25" customHeight="1" x14ac:dyDescent="0.25">
      <c r="A11" s="91" t="s">
        <v>211</v>
      </c>
      <c r="B11" s="86"/>
      <c r="C11" s="51"/>
      <c r="D11" s="87"/>
      <c r="E11" s="87"/>
      <c r="F11" s="52"/>
      <c r="G11" s="87"/>
      <c r="H11" s="87"/>
      <c r="I11" s="87"/>
      <c r="J11" s="87"/>
      <c r="K11" s="87"/>
      <c r="L11" s="87"/>
      <c r="M11" s="87"/>
      <c r="N11" s="8"/>
      <c r="O11" s="8"/>
      <c r="P11" s="8"/>
      <c r="Q11" s="8"/>
    </row>
    <row r="12" spans="1:17" s="11" customFormat="1" ht="14.25" customHeight="1" x14ac:dyDescent="0.25">
      <c r="A12" s="91" t="s">
        <v>55</v>
      </c>
      <c r="B12" s="86"/>
      <c r="C12" s="51"/>
      <c r="D12" s="87"/>
      <c r="E12" s="87"/>
      <c r="F12" s="52"/>
      <c r="G12" s="87"/>
      <c r="H12" s="87"/>
      <c r="I12" s="87"/>
      <c r="J12" s="87"/>
      <c r="K12" s="87"/>
      <c r="L12" s="87"/>
      <c r="M12" s="87"/>
      <c r="N12" s="8"/>
      <c r="O12" s="8"/>
      <c r="P12" s="8"/>
      <c r="Q12" s="8"/>
    </row>
    <row r="13" spans="1:17" s="11" customFormat="1" ht="14.25" customHeight="1" x14ac:dyDescent="0.25">
      <c r="A13" s="92" t="s">
        <v>109</v>
      </c>
      <c r="B13" s="89"/>
      <c r="C13" s="51"/>
      <c r="D13" s="87"/>
      <c r="E13" s="87"/>
      <c r="F13" s="52"/>
      <c r="G13" s="87"/>
      <c r="H13" s="87"/>
      <c r="I13" s="87"/>
      <c r="J13" s="87"/>
      <c r="K13" s="87"/>
      <c r="L13" s="87"/>
      <c r="M13" s="87"/>
      <c r="N13" s="8"/>
      <c r="O13" s="8"/>
      <c r="P13" s="8"/>
      <c r="Q13" s="8"/>
    </row>
    <row r="14" spans="1:17" s="11" customFormat="1" ht="14.25" customHeight="1" x14ac:dyDescent="0.25">
      <c r="A14" s="91" t="s">
        <v>178</v>
      </c>
      <c r="B14" s="89"/>
      <c r="C14" s="51"/>
      <c r="D14" s="87"/>
      <c r="E14" s="87"/>
      <c r="F14" s="52"/>
      <c r="G14" s="87"/>
      <c r="H14" s="87"/>
      <c r="I14" s="87"/>
      <c r="J14" s="87"/>
      <c r="K14" s="87"/>
      <c r="L14" s="87"/>
      <c r="M14" s="87"/>
      <c r="N14" s="8"/>
      <c r="O14" s="8"/>
      <c r="P14" s="8"/>
      <c r="Q14" s="8"/>
    </row>
    <row r="15" spans="1:17" s="11" customFormat="1" ht="14.25" customHeight="1" x14ac:dyDescent="0.25">
      <c r="A15" s="91" t="s">
        <v>157</v>
      </c>
      <c r="B15" s="89"/>
      <c r="C15" s="51"/>
      <c r="D15" s="87"/>
      <c r="E15" s="87"/>
      <c r="F15" s="52"/>
      <c r="G15" s="87"/>
      <c r="H15" s="87"/>
      <c r="I15" s="87"/>
      <c r="J15" s="87"/>
      <c r="K15" s="87"/>
      <c r="L15" s="87"/>
      <c r="M15" s="87"/>
      <c r="N15" s="8"/>
      <c r="O15" s="8"/>
      <c r="P15" s="8"/>
      <c r="Q15" s="8"/>
    </row>
    <row r="16" spans="1:17" s="11" customFormat="1" ht="14.25" customHeight="1" x14ac:dyDescent="0.25">
      <c r="A16" s="91" t="s">
        <v>55</v>
      </c>
      <c r="B16" s="89"/>
      <c r="C16" s="51"/>
      <c r="D16" s="87"/>
      <c r="E16" s="87"/>
      <c r="F16" s="52"/>
      <c r="G16" s="87"/>
      <c r="H16" s="87"/>
      <c r="I16" s="87"/>
      <c r="J16" s="87"/>
      <c r="K16" s="87"/>
      <c r="L16" s="87"/>
      <c r="M16" s="87"/>
      <c r="N16" s="8"/>
      <c r="O16" s="8"/>
      <c r="P16" s="8"/>
      <c r="Q16" s="8"/>
    </row>
    <row r="17" spans="1:17" s="11" customFormat="1" ht="14.25" customHeight="1" x14ac:dyDescent="0.25">
      <c r="A17" s="92" t="s">
        <v>110</v>
      </c>
      <c r="B17" s="89"/>
      <c r="C17" s="51"/>
      <c r="D17" s="87"/>
      <c r="E17" s="87"/>
      <c r="F17" s="52"/>
      <c r="G17" s="87"/>
      <c r="H17" s="87"/>
      <c r="I17" s="87"/>
      <c r="J17" s="87"/>
      <c r="K17" s="87"/>
      <c r="L17" s="87"/>
      <c r="M17" s="87"/>
      <c r="N17" s="8"/>
      <c r="O17" s="8"/>
      <c r="P17" s="8"/>
      <c r="Q17" s="8"/>
    </row>
    <row r="18" spans="1:17" s="11" customFormat="1" ht="14.25" customHeight="1" x14ac:dyDescent="0.25">
      <c r="A18" s="91" t="s">
        <v>179</v>
      </c>
      <c r="B18" s="89"/>
      <c r="C18" s="51"/>
      <c r="D18" s="87"/>
      <c r="E18" s="87"/>
      <c r="F18" s="52"/>
      <c r="G18" s="87"/>
      <c r="H18" s="87"/>
      <c r="I18" s="87"/>
      <c r="J18" s="87"/>
      <c r="K18" s="87"/>
      <c r="L18" s="87"/>
      <c r="M18" s="87"/>
      <c r="N18" s="8"/>
      <c r="O18" s="8"/>
      <c r="P18" s="8"/>
      <c r="Q18" s="8"/>
    </row>
    <row r="19" spans="1:17" s="11" customFormat="1" ht="14.25" customHeight="1" x14ac:dyDescent="0.25">
      <c r="A19" s="91" t="s">
        <v>120</v>
      </c>
      <c r="B19" s="62"/>
      <c r="C19" s="51"/>
      <c r="D19" s="87"/>
      <c r="E19" s="87"/>
      <c r="F19" s="52"/>
      <c r="G19" s="87"/>
      <c r="H19" s="87"/>
      <c r="I19" s="87"/>
      <c r="J19" s="87"/>
      <c r="K19" s="87"/>
      <c r="L19" s="87"/>
      <c r="M19" s="87"/>
      <c r="N19" s="8"/>
      <c r="O19" s="8"/>
      <c r="P19" s="8"/>
      <c r="Q19" s="8"/>
    </row>
    <row r="20" spans="1:17" s="11" customFormat="1" ht="14.25" customHeight="1" thickBot="1" x14ac:dyDescent="0.3">
      <c r="A20" s="93" t="s">
        <v>55</v>
      </c>
      <c r="B20" s="25"/>
      <c r="C20" s="53"/>
      <c r="D20" s="15"/>
      <c r="E20" s="15"/>
      <c r="F20" s="54"/>
      <c r="G20" s="15"/>
      <c r="H20" s="15"/>
      <c r="I20" s="15"/>
      <c r="J20" s="15"/>
      <c r="K20" s="15"/>
      <c r="L20" s="15"/>
      <c r="M20" s="15"/>
      <c r="N20" s="8"/>
      <c r="O20" s="8"/>
      <c r="P20" s="8"/>
      <c r="Q20" s="8"/>
    </row>
    <row r="21" spans="1:17" ht="15.75" thickBot="1" x14ac:dyDescent="0.25">
      <c r="N21" s="8"/>
      <c r="O21" s="8"/>
      <c r="P21" s="8"/>
      <c r="Q21" s="8"/>
    </row>
    <row r="22" spans="1:17" s="11" customFormat="1" ht="15.75" thickBot="1" x14ac:dyDescent="0.3">
      <c r="A22" s="146" t="s">
        <v>124</v>
      </c>
      <c r="B22" s="146" t="s">
        <v>123</v>
      </c>
      <c r="C22" s="167">
        <f>C7</f>
        <v>2026</v>
      </c>
      <c r="D22" s="168">
        <f t="shared" ref="D22:M22" si="8">D7</f>
        <v>2027</v>
      </c>
      <c r="E22" s="168">
        <f t="shared" si="8"/>
        <v>2028</v>
      </c>
      <c r="F22" s="168">
        <f t="shared" si="8"/>
        <v>2029</v>
      </c>
      <c r="G22" s="168">
        <f t="shared" si="8"/>
        <v>2030</v>
      </c>
      <c r="H22" s="168">
        <f t="shared" si="8"/>
        <v>2031</v>
      </c>
      <c r="I22" s="168">
        <f t="shared" si="8"/>
        <v>2032</v>
      </c>
      <c r="J22" s="168">
        <f t="shared" si="8"/>
        <v>2033</v>
      </c>
      <c r="K22" s="168">
        <f t="shared" si="8"/>
        <v>2034</v>
      </c>
      <c r="L22" s="168">
        <f t="shared" si="8"/>
        <v>2035</v>
      </c>
      <c r="M22" s="168">
        <f t="shared" si="8"/>
        <v>2036</v>
      </c>
      <c r="N22" s="8"/>
      <c r="O22" s="146" t="s">
        <v>180</v>
      </c>
      <c r="P22" s="8"/>
      <c r="Q22" s="8"/>
    </row>
    <row r="23" spans="1:17" s="11" customFormat="1" ht="14.25" customHeight="1" x14ac:dyDescent="0.25">
      <c r="A23" s="46" t="s">
        <v>106</v>
      </c>
      <c r="B23" s="43"/>
      <c r="C23" s="47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8"/>
      <c r="O23" s="8"/>
      <c r="P23" s="8"/>
      <c r="Q23" s="8"/>
    </row>
    <row r="24" spans="1:17" s="11" customFormat="1" ht="14.25" customHeight="1" x14ac:dyDescent="0.25">
      <c r="A24" s="12" t="s">
        <v>107</v>
      </c>
      <c r="B24" s="43"/>
      <c r="C24" s="42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8"/>
      <c r="O24" s="8"/>
      <c r="P24" s="8"/>
      <c r="Q24" s="8"/>
    </row>
    <row r="25" spans="1:17" s="11" customFormat="1" ht="14.25" customHeight="1" x14ac:dyDescent="0.25">
      <c r="A25" s="12" t="s">
        <v>116</v>
      </c>
      <c r="B25" s="43"/>
      <c r="C25" s="42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8"/>
      <c r="O25" s="8"/>
      <c r="P25" s="8"/>
      <c r="Q25" s="8"/>
    </row>
    <row r="26" spans="1:17" s="11" customFormat="1" ht="14.25" customHeight="1" x14ac:dyDescent="0.25">
      <c r="A26" s="12" t="s">
        <v>117</v>
      </c>
      <c r="B26" s="43"/>
      <c r="C26" s="42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8"/>
      <c r="O26" s="8"/>
      <c r="P26" s="8"/>
      <c r="Q26" s="8"/>
    </row>
    <row r="27" spans="1:17" s="11" customFormat="1" ht="14.25" customHeight="1" x14ac:dyDescent="0.25">
      <c r="A27" s="12" t="s">
        <v>118</v>
      </c>
      <c r="B27" s="43"/>
      <c r="C27" s="42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8"/>
      <c r="O27" s="8"/>
      <c r="P27" s="8"/>
      <c r="Q27" s="8"/>
    </row>
    <row r="28" spans="1:17" s="11" customFormat="1" ht="14.25" customHeight="1" x14ac:dyDescent="0.25">
      <c r="A28" s="12" t="s">
        <v>55</v>
      </c>
      <c r="B28" s="43"/>
      <c r="C28" s="42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8"/>
      <c r="O28" s="8"/>
      <c r="P28" s="8"/>
      <c r="Q28" s="8"/>
    </row>
    <row r="29" spans="1:17" s="11" customFormat="1" ht="14.25" customHeight="1" x14ac:dyDescent="0.25">
      <c r="A29" s="44" t="s">
        <v>111</v>
      </c>
      <c r="B29" s="43"/>
      <c r="C29" s="42">
        <f>SUM(C23:C28)</f>
        <v>0</v>
      </c>
      <c r="D29" s="13">
        <f t="shared" ref="D29:H29" si="9">SUM(D23:D28)</f>
        <v>0</v>
      </c>
      <c r="E29" s="13">
        <f t="shared" si="9"/>
        <v>0</v>
      </c>
      <c r="F29" s="13">
        <f t="shared" si="9"/>
        <v>0</v>
      </c>
      <c r="G29" s="13">
        <f t="shared" si="9"/>
        <v>0</v>
      </c>
      <c r="H29" s="13">
        <f t="shared" si="9"/>
        <v>0</v>
      </c>
      <c r="I29" s="13">
        <f t="shared" ref="I29:J29" si="10">SUM(I23:I28)</f>
        <v>0</v>
      </c>
      <c r="J29" s="13">
        <f t="shared" si="10"/>
        <v>0</v>
      </c>
      <c r="K29" s="13">
        <f t="shared" ref="K29:M29" si="11">SUM(K23:K28)</f>
        <v>0</v>
      </c>
      <c r="L29" s="13">
        <f t="shared" si="11"/>
        <v>0</v>
      </c>
      <c r="M29" s="13">
        <f t="shared" si="11"/>
        <v>0</v>
      </c>
      <c r="N29" s="8"/>
      <c r="O29" s="8"/>
      <c r="P29" s="8"/>
      <c r="Q29" s="8"/>
    </row>
    <row r="30" spans="1:17" s="11" customFormat="1" ht="14.25" customHeight="1" x14ac:dyDescent="0.25">
      <c r="A30" s="33" t="s">
        <v>109</v>
      </c>
      <c r="B30" s="43"/>
      <c r="C30" s="42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8"/>
      <c r="O30" s="8"/>
      <c r="P30" s="8"/>
      <c r="Q30" s="8"/>
    </row>
    <row r="31" spans="1:17" s="11" customFormat="1" ht="14.25" customHeight="1" x14ac:dyDescent="0.25">
      <c r="A31" s="12" t="s">
        <v>158</v>
      </c>
      <c r="B31" s="43"/>
      <c r="C31" s="42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8"/>
      <c r="O31" s="8"/>
      <c r="P31" s="8"/>
      <c r="Q31" s="8"/>
    </row>
    <row r="32" spans="1:17" s="11" customFormat="1" ht="14.25" customHeight="1" x14ac:dyDescent="0.25">
      <c r="A32" s="12" t="s">
        <v>157</v>
      </c>
      <c r="B32" s="43"/>
      <c r="C32" s="42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8"/>
      <c r="O32" s="8"/>
      <c r="P32" s="8"/>
      <c r="Q32" s="8"/>
    </row>
    <row r="33" spans="1:17" s="11" customFormat="1" ht="14.25" customHeight="1" x14ac:dyDescent="0.25">
      <c r="A33" s="12" t="s">
        <v>55</v>
      </c>
      <c r="B33" s="43"/>
      <c r="C33" s="42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8"/>
      <c r="O33" s="8"/>
      <c r="P33" s="8"/>
      <c r="Q33" s="8"/>
    </row>
    <row r="34" spans="1:17" s="11" customFormat="1" ht="14.25" customHeight="1" x14ac:dyDescent="0.25">
      <c r="A34" s="44" t="s">
        <v>112</v>
      </c>
      <c r="B34" s="43"/>
      <c r="C34" s="42">
        <f>SUM(C30:C33)</f>
        <v>0</v>
      </c>
      <c r="D34" s="13">
        <f t="shared" ref="D34:H34" si="12">SUM(D30:D33)</f>
        <v>0</v>
      </c>
      <c r="E34" s="13">
        <f t="shared" si="12"/>
        <v>0</v>
      </c>
      <c r="F34" s="13">
        <f t="shared" si="12"/>
        <v>0</v>
      </c>
      <c r="G34" s="13">
        <f t="shared" si="12"/>
        <v>0</v>
      </c>
      <c r="H34" s="13">
        <f t="shared" si="12"/>
        <v>0</v>
      </c>
      <c r="I34" s="13">
        <f t="shared" ref="I34:J34" si="13">SUM(I30:I33)</f>
        <v>0</v>
      </c>
      <c r="J34" s="13">
        <f t="shared" si="13"/>
        <v>0</v>
      </c>
      <c r="K34" s="13">
        <f t="shared" ref="K34:M34" si="14">SUM(K30:K33)</f>
        <v>0</v>
      </c>
      <c r="L34" s="13">
        <f t="shared" si="14"/>
        <v>0</v>
      </c>
      <c r="M34" s="13">
        <f t="shared" si="14"/>
        <v>0</v>
      </c>
      <c r="N34" s="8"/>
      <c r="O34" s="8"/>
      <c r="P34" s="8"/>
      <c r="Q34" s="8"/>
    </row>
    <row r="35" spans="1:17" s="11" customFormat="1" ht="14.25" customHeight="1" x14ac:dyDescent="0.25">
      <c r="A35" s="92" t="s">
        <v>209</v>
      </c>
      <c r="B35" s="89"/>
      <c r="C35" s="51"/>
      <c r="D35" s="87"/>
      <c r="E35" s="87"/>
      <c r="F35" s="52"/>
      <c r="G35" s="87"/>
      <c r="H35" s="87"/>
      <c r="I35" s="87"/>
      <c r="J35" s="87"/>
      <c r="K35" s="87"/>
      <c r="L35" s="87"/>
      <c r="M35" s="87"/>
      <c r="N35" s="8"/>
      <c r="O35" s="8"/>
      <c r="P35" s="8"/>
      <c r="Q35" s="8"/>
    </row>
    <row r="36" spans="1:17" s="11" customFormat="1" ht="14.25" customHeight="1" x14ac:dyDescent="0.25">
      <c r="A36" s="91" t="s">
        <v>106</v>
      </c>
      <c r="B36" s="89"/>
      <c r="C36" s="51"/>
      <c r="D36" s="87"/>
      <c r="E36" s="87"/>
      <c r="F36" s="52"/>
      <c r="G36" s="87"/>
      <c r="H36" s="87"/>
      <c r="I36" s="87"/>
      <c r="J36" s="87"/>
      <c r="K36" s="87"/>
      <c r="L36" s="87"/>
      <c r="M36" s="87"/>
      <c r="N36" s="8"/>
      <c r="O36" s="8"/>
      <c r="P36" s="8"/>
      <c r="Q36" s="8"/>
    </row>
    <row r="37" spans="1:17" s="11" customFormat="1" ht="14.25" customHeight="1" x14ac:dyDescent="0.25">
      <c r="A37" s="44" t="s">
        <v>113</v>
      </c>
      <c r="B37" s="43"/>
      <c r="C37" s="42">
        <f>SUM(C36)</f>
        <v>0</v>
      </c>
      <c r="D37" s="13">
        <f t="shared" ref="D37:M37" si="15">SUM(D36)</f>
        <v>0</v>
      </c>
      <c r="E37" s="13">
        <f t="shared" si="15"/>
        <v>0</v>
      </c>
      <c r="F37" s="13">
        <f t="shared" si="15"/>
        <v>0</v>
      </c>
      <c r="G37" s="13">
        <f t="shared" si="15"/>
        <v>0</v>
      </c>
      <c r="H37" s="13">
        <f t="shared" si="15"/>
        <v>0</v>
      </c>
      <c r="I37" s="13">
        <f t="shared" si="15"/>
        <v>0</v>
      </c>
      <c r="J37" s="13">
        <f t="shared" si="15"/>
        <v>0</v>
      </c>
      <c r="K37" s="13">
        <f t="shared" si="15"/>
        <v>0</v>
      </c>
      <c r="L37" s="13">
        <f t="shared" si="15"/>
        <v>0</v>
      </c>
      <c r="M37" s="13">
        <f t="shared" si="15"/>
        <v>0</v>
      </c>
      <c r="N37" s="8"/>
      <c r="O37" s="8"/>
      <c r="P37" s="8"/>
      <c r="Q37" s="8"/>
    </row>
    <row r="38" spans="1:17" s="41" customFormat="1" ht="15" x14ac:dyDescent="0.25">
      <c r="A38" s="33" t="s">
        <v>110</v>
      </c>
      <c r="B38" s="43"/>
      <c r="C38" s="42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8"/>
      <c r="O38" s="8"/>
      <c r="P38" s="8"/>
      <c r="Q38" s="8"/>
    </row>
    <row r="39" spans="1:17" s="41" customFormat="1" ht="15" x14ac:dyDescent="0.25">
      <c r="A39" s="12" t="s">
        <v>119</v>
      </c>
      <c r="B39" s="43"/>
      <c r="C39" s="42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8"/>
      <c r="O39" s="8"/>
      <c r="P39" s="8"/>
      <c r="Q39" s="8"/>
    </row>
    <row r="40" spans="1:17" s="41" customFormat="1" ht="15" x14ac:dyDescent="0.25">
      <c r="A40" s="12" t="s">
        <v>120</v>
      </c>
      <c r="B40" s="43"/>
      <c r="C40" s="42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8"/>
      <c r="O40" s="8"/>
      <c r="P40" s="8"/>
      <c r="Q40" s="8"/>
    </row>
    <row r="41" spans="1:17" s="41" customFormat="1" ht="15" x14ac:dyDescent="0.25">
      <c r="A41" s="12" t="s">
        <v>55</v>
      </c>
      <c r="B41" s="43"/>
      <c r="C41" s="42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8"/>
      <c r="O41" s="8"/>
      <c r="P41" s="8"/>
      <c r="Q41" s="8"/>
    </row>
    <row r="42" spans="1:17" s="11" customFormat="1" ht="14.25" customHeight="1" thickBot="1" x14ac:dyDescent="0.3">
      <c r="A42" s="44" t="s">
        <v>210</v>
      </c>
      <c r="B42" s="43"/>
      <c r="C42" s="42">
        <f>SUM(C38:C41)</f>
        <v>0</v>
      </c>
      <c r="D42" s="13">
        <f t="shared" ref="D42:H42" si="16">SUM(D38:D41)</f>
        <v>0</v>
      </c>
      <c r="E42" s="13">
        <f t="shared" si="16"/>
        <v>0</v>
      </c>
      <c r="F42" s="13">
        <f t="shared" si="16"/>
        <v>0</v>
      </c>
      <c r="G42" s="13">
        <f t="shared" si="16"/>
        <v>0</v>
      </c>
      <c r="H42" s="13">
        <f t="shared" si="16"/>
        <v>0</v>
      </c>
      <c r="I42" s="13">
        <f t="shared" ref="I42:J42" si="17">SUM(I38:I41)</f>
        <v>0</v>
      </c>
      <c r="J42" s="13">
        <f t="shared" si="17"/>
        <v>0</v>
      </c>
      <c r="K42" s="13">
        <f t="shared" ref="K42:M42" si="18">SUM(K38:K41)</f>
        <v>0</v>
      </c>
      <c r="L42" s="13">
        <f t="shared" si="18"/>
        <v>0</v>
      </c>
      <c r="M42" s="13">
        <f t="shared" si="18"/>
        <v>0</v>
      </c>
      <c r="N42" s="8"/>
      <c r="O42" s="8"/>
      <c r="P42" s="8"/>
      <c r="Q42" s="8"/>
    </row>
    <row r="43" spans="1:17" s="41" customFormat="1" ht="15.75" thickBot="1" x14ac:dyDescent="0.3">
      <c r="A43" s="49" t="s">
        <v>125</v>
      </c>
      <c r="B43" s="25"/>
      <c r="C43" s="50">
        <f>C29+C34+C37+C42</f>
        <v>0</v>
      </c>
      <c r="D43" s="15">
        <f t="shared" ref="D43:M43" si="19">D29+D34+D37+D42</f>
        <v>0</v>
      </c>
      <c r="E43" s="15">
        <f t="shared" si="19"/>
        <v>0</v>
      </c>
      <c r="F43" s="15">
        <f t="shared" si="19"/>
        <v>0</v>
      </c>
      <c r="G43" s="15">
        <f t="shared" si="19"/>
        <v>0</v>
      </c>
      <c r="H43" s="15">
        <f t="shared" si="19"/>
        <v>0</v>
      </c>
      <c r="I43" s="15">
        <f t="shared" si="19"/>
        <v>0</v>
      </c>
      <c r="J43" s="15">
        <f t="shared" si="19"/>
        <v>0</v>
      </c>
      <c r="K43" s="15">
        <f t="shared" si="19"/>
        <v>0</v>
      </c>
      <c r="L43" s="15">
        <f t="shared" si="19"/>
        <v>0</v>
      </c>
      <c r="M43" s="15">
        <f t="shared" si="19"/>
        <v>0</v>
      </c>
      <c r="N43" s="8"/>
      <c r="O43" s="99">
        <f>SUM(C43:M43)</f>
        <v>0</v>
      </c>
      <c r="P43" s="8"/>
      <c r="Q43" s="8"/>
    </row>
    <row r="44" spans="1:17" ht="15.75" thickBot="1" x14ac:dyDescent="0.25">
      <c r="N44" s="8"/>
      <c r="P44" s="8"/>
      <c r="Q44" s="8"/>
    </row>
    <row r="45" spans="1:17" s="11" customFormat="1" ht="15.75" thickBot="1" x14ac:dyDescent="0.3">
      <c r="A45" s="146" t="s">
        <v>126</v>
      </c>
      <c r="B45" s="146" t="s">
        <v>123</v>
      </c>
      <c r="C45" s="167">
        <f>C7</f>
        <v>2026</v>
      </c>
      <c r="D45" s="167">
        <f t="shared" ref="D45:M45" si="20">D7</f>
        <v>2027</v>
      </c>
      <c r="E45" s="167">
        <f t="shared" si="20"/>
        <v>2028</v>
      </c>
      <c r="F45" s="167">
        <f t="shared" si="20"/>
        <v>2029</v>
      </c>
      <c r="G45" s="167">
        <f t="shared" si="20"/>
        <v>2030</v>
      </c>
      <c r="H45" s="167">
        <f t="shared" si="20"/>
        <v>2031</v>
      </c>
      <c r="I45" s="167">
        <f t="shared" si="20"/>
        <v>2032</v>
      </c>
      <c r="J45" s="167">
        <f t="shared" si="20"/>
        <v>2033</v>
      </c>
      <c r="K45" s="167">
        <f t="shared" si="20"/>
        <v>2034</v>
      </c>
      <c r="L45" s="167">
        <f t="shared" si="20"/>
        <v>2035</v>
      </c>
      <c r="M45" s="167">
        <f t="shared" si="20"/>
        <v>2036</v>
      </c>
      <c r="N45" s="8"/>
      <c r="O45" s="10"/>
      <c r="P45" s="8"/>
      <c r="Q45" s="8"/>
    </row>
    <row r="46" spans="1:17" s="41" customFormat="1" ht="15" x14ac:dyDescent="0.25">
      <c r="A46" s="55" t="str">
        <f>'1_CARE prev. année1'!B21</f>
        <v>Personnel</v>
      </c>
      <c r="B46" s="43"/>
      <c r="C46" s="57"/>
      <c r="D46" s="58"/>
      <c r="E46" s="58"/>
      <c r="F46" s="58"/>
      <c r="G46" s="58"/>
      <c r="H46" s="58"/>
      <c r="I46" s="58"/>
      <c r="J46" s="58"/>
      <c r="K46" s="58"/>
      <c r="L46" s="58"/>
      <c r="M46" s="58"/>
      <c r="N46" s="8"/>
      <c r="O46" s="10"/>
      <c r="P46" s="8"/>
      <c r="Q46" s="8"/>
    </row>
    <row r="47" spans="1:17" s="41" customFormat="1" ht="15" x14ac:dyDescent="0.25">
      <c r="A47" s="55" t="str">
        <f>'1_CARE prev. année1'!B22</f>
        <v>Energie électrique</v>
      </c>
      <c r="B47" s="43"/>
      <c r="C47" s="42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8"/>
      <c r="O47" s="10"/>
      <c r="P47" s="8"/>
      <c r="Q47" s="8"/>
    </row>
    <row r="48" spans="1:17" s="41" customFormat="1" ht="15" x14ac:dyDescent="0.25">
      <c r="A48" s="55" t="str">
        <f>'1_CARE prev. année1'!B23</f>
        <v>Produits de traitement</v>
      </c>
      <c r="B48" s="43"/>
      <c r="C48" s="42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8"/>
      <c r="O48" s="8"/>
      <c r="P48" s="8"/>
      <c r="Q48" s="8"/>
    </row>
    <row r="49" spans="1:17" s="41" customFormat="1" ht="15" x14ac:dyDescent="0.25">
      <c r="A49" s="55" t="str">
        <f>'1_CARE prev. année1'!B24</f>
        <v>Analyses</v>
      </c>
      <c r="B49" s="43"/>
      <c r="C49" s="42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8"/>
      <c r="O49" s="8"/>
      <c r="P49" s="8"/>
      <c r="Q49" s="8"/>
    </row>
    <row r="50" spans="1:17" s="41" customFormat="1" ht="15" x14ac:dyDescent="0.25">
      <c r="A50" s="55" t="str">
        <f>'1_CARE prev. année1'!B25</f>
        <v>Sous traitance</v>
      </c>
      <c r="B50" s="43"/>
      <c r="C50" s="42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8"/>
      <c r="O50" s="8"/>
      <c r="P50" s="8"/>
      <c r="Q50" s="8"/>
    </row>
    <row r="51" spans="1:17" s="41" customFormat="1" ht="15" x14ac:dyDescent="0.25">
      <c r="A51" s="55" t="str">
        <f>'1_CARE prev. année1'!B26</f>
        <v>Matières et fournitures</v>
      </c>
      <c r="B51" s="43"/>
      <c r="C51" s="42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8"/>
      <c r="O51" s="8"/>
      <c r="P51" s="8"/>
      <c r="Q51" s="8"/>
    </row>
    <row r="52" spans="1:17" s="41" customFormat="1" ht="15" x14ac:dyDescent="0.25">
      <c r="A52" s="55" t="str">
        <f>'1_CARE prev. année1'!B27</f>
        <v>Impôts, taxes</v>
      </c>
      <c r="B52" s="43"/>
      <c r="C52" s="42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8"/>
      <c r="O52" s="8"/>
      <c r="P52" s="8"/>
      <c r="Q52" s="8"/>
    </row>
    <row r="53" spans="1:17" s="41" customFormat="1" ht="15" x14ac:dyDescent="0.25">
      <c r="A53" s="55" t="str">
        <f>'1_CARE prev. année1'!B28</f>
        <v>Télécom, poste et télégestion</v>
      </c>
      <c r="B53" s="43"/>
      <c r="C53" s="42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8"/>
      <c r="O53" s="8"/>
      <c r="P53" s="8"/>
      <c r="Q53" s="8"/>
    </row>
    <row r="54" spans="1:17" s="41" customFormat="1" ht="15" x14ac:dyDescent="0.25">
      <c r="A54" s="55" t="str">
        <f>'1_CARE prev. année1'!B29</f>
        <v>Engins et véhicules</v>
      </c>
      <c r="B54" s="43"/>
      <c r="C54" s="42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8"/>
      <c r="O54" s="8"/>
      <c r="P54" s="8"/>
      <c r="Q54" s="8"/>
    </row>
    <row r="55" spans="1:17" s="41" customFormat="1" ht="15" x14ac:dyDescent="0.25">
      <c r="A55" s="55" t="str">
        <f>'1_CARE prev. année1'!B30</f>
        <v>Informatique</v>
      </c>
      <c r="B55" s="43"/>
      <c r="C55" s="42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8"/>
      <c r="O55" s="8"/>
      <c r="P55" s="8"/>
      <c r="Q55" s="8"/>
    </row>
    <row r="56" spans="1:17" s="41" customFormat="1" ht="15" x14ac:dyDescent="0.25">
      <c r="A56" s="55" t="str">
        <f>'1_CARE prev. année1'!B31</f>
        <v>Assurances</v>
      </c>
      <c r="B56" s="43"/>
      <c r="C56" s="42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8"/>
      <c r="O56" s="8"/>
      <c r="P56" s="8"/>
      <c r="Q56" s="8"/>
    </row>
    <row r="57" spans="1:17" s="41" customFormat="1" ht="15" x14ac:dyDescent="0.25">
      <c r="A57" s="55" t="str">
        <f>'1_CARE prev. année1'!B32</f>
        <v>Locaux</v>
      </c>
      <c r="B57" s="43"/>
      <c r="C57" s="42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8"/>
      <c r="O57" s="8"/>
      <c r="P57" s="8"/>
      <c r="Q57" s="8"/>
    </row>
    <row r="58" spans="1:17" s="41" customFormat="1" ht="15" x14ac:dyDescent="0.25">
      <c r="A58" s="55" t="str">
        <f>'1_CARE prev. année1'!B33</f>
        <v>Services centraux et recherche</v>
      </c>
      <c r="B58" s="43"/>
      <c r="C58" s="42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8"/>
      <c r="O58" s="8"/>
      <c r="P58" s="8"/>
      <c r="Q58" s="8"/>
    </row>
    <row r="59" spans="1:17" s="41" customFormat="1" ht="15" x14ac:dyDescent="0.25">
      <c r="A59" s="55" t="str">
        <f>'1_CARE prev. année1'!B34</f>
        <v>Garantie de renouvellement</v>
      </c>
      <c r="B59" s="43"/>
      <c r="C59" s="42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8"/>
      <c r="O59" s="8"/>
      <c r="P59" s="8"/>
      <c r="Q59" s="8"/>
    </row>
    <row r="60" spans="1:17" s="41" customFormat="1" ht="15" x14ac:dyDescent="0.25">
      <c r="A60" s="55" t="str">
        <f>'1_CARE prev. année1'!B35</f>
        <v>Programme de renouvellement</v>
      </c>
      <c r="B60" s="43"/>
      <c r="C60" s="42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8"/>
      <c r="O60" s="8"/>
      <c r="P60" s="8"/>
      <c r="Q60" s="8"/>
    </row>
    <row r="61" spans="1:17" s="41" customFormat="1" ht="15" x14ac:dyDescent="0.25">
      <c r="A61" s="55" t="str">
        <f>'1_CARE prev. année1'!B36</f>
        <v>Fonds de renouvellement</v>
      </c>
      <c r="B61" s="43"/>
      <c r="C61" s="42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8"/>
      <c r="O61" s="8"/>
      <c r="P61" s="8"/>
      <c r="Q61" s="8"/>
    </row>
    <row r="62" spans="1:17" s="41" customFormat="1" ht="15" x14ac:dyDescent="0.25">
      <c r="A62" s="55" t="str">
        <f>'1_CARE prev. année1'!B37</f>
        <v>Charges relatives aux investissements contractuels (hors biens du concessionnaire)</v>
      </c>
      <c r="B62" s="43" t="s">
        <v>128</v>
      </c>
      <c r="C62" s="42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8"/>
      <c r="O62" s="8"/>
      <c r="P62" s="8"/>
      <c r="Q62" s="8"/>
    </row>
    <row r="63" spans="1:17" s="41" customFormat="1" ht="15" x14ac:dyDescent="0.25">
      <c r="A63" s="55" t="str">
        <f>'1_CARE prev. année1'!B38</f>
        <v>Charges relatives aux investissements domaine privé</v>
      </c>
      <c r="B63" s="43"/>
      <c r="C63" s="42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8"/>
      <c r="O63" s="8"/>
      <c r="P63" s="8"/>
      <c r="Q63" s="8"/>
    </row>
    <row r="64" spans="1:17" s="41" customFormat="1" ht="15" x14ac:dyDescent="0.25">
      <c r="A64" s="55" t="str">
        <f>'1_CARE prev. année1'!B39</f>
        <v>Créances irrécouvrables et contentieux</v>
      </c>
      <c r="B64" s="43"/>
      <c r="C64" s="42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8"/>
      <c r="O64" s="8"/>
      <c r="P64" s="8"/>
      <c r="Q64" s="8"/>
    </row>
    <row r="65" spans="1:17" s="41" customFormat="1" ht="15.75" thickBot="1" x14ac:dyDescent="0.3">
      <c r="A65" s="55" t="str">
        <f>'1_CARE prev. année1'!B40</f>
        <v>Autres charges, études, améliorations</v>
      </c>
      <c r="B65" s="43"/>
      <c r="C65" s="56"/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8"/>
      <c r="O65" s="8"/>
      <c r="P65" s="8"/>
      <c r="Q65" s="8"/>
    </row>
    <row r="66" spans="1:17" s="41" customFormat="1" ht="15.75" thickBot="1" x14ac:dyDescent="0.3">
      <c r="A66" s="49" t="s">
        <v>125</v>
      </c>
      <c r="B66" s="25"/>
      <c r="C66" s="50">
        <f>SUM(C46:C65)</f>
        <v>0</v>
      </c>
      <c r="D66" s="15">
        <f t="shared" ref="D66:H66" si="21">SUM(D46:D65)</f>
        <v>0</v>
      </c>
      <c r="E66" s="15">
        <f t="shared" si="21"/>
        <v>0</v>
      </c>
      <c r="F66" s="15">
        <f t="shared" si="21"/>
        <v>0</v>
      </c>
      <c r="G66" s="15">
        <f t="shared" si="21"/>
        <v>0</v>
      </c>
      <c r="H66" s="15">
        <f t="shared" si="21"/>
        <v>0</v>
      </c>
      <c r="I66" s="15">
        <f t="shared" ref="I66:J66" si="22">SUM(I46:I65)</f>
        <v>0</v>
      </c>
      <c r="J66" s="15">
        <f t="shared" si="22"/>
        <v>0</v>
      </c>
      <c r="K66" s="15">
        <f t="shared" ref="K66:M66" si="23">SUM(K46:K65)</f>
        <v>0</v>
      </c>
      <c r="L66" s="15">
        <f t="shared" si="23"/>
        <v>0</v>
      </c>
      <c r="M66" s="15">
        <f t="shared" si="23"/>
        <v>0</v>
      </c>
      <c r="N66" s="8"/>
      <c r="O66" s="99">
        <f>SUM(C66:M66)</f>
        <v>0</v>
      </c>
      <c r="P66" s="8"/>
      <c r="Q66" s="8"/>
    </row>
    <row r="67" spans="1:17" ht="15.75" thickBot="1" x14ac:dyDescent="0.25">
      <c r="N67" s="8"/>
      <c r="P67" s="8"/>
      <c r="Q67" s="8"/>
    </row>
    <row r="68" spans="1:17" s="11" customFormat="1" ht="15.75" customHeight="1" thickBot="1" x14ac:dyDescent="0.3">
      <c r="A68" s="146" t="s">
        <v>127</v>
      </c>
      <c r="B68" s="146"/>
      <c r="C68" s="208">
        <f>C43-C66</f>
        <v>0</v>
      </c>
      <c r="D68" s="206">
        <f t="shared" ref="D68:H68" si="24">D43-D66</f>
        <v>0</v>
      </c>
      <c r="E68" s="206">
        <f t="shared" si="24"/>
        <v>0</v>
      </c>
      <c r="F68" s="206">
        <f t="shared" si="24"/>
        <v>0</v>
      </c>
      <c r="G68" s="206">
        <f t="shared" si="24"/>
        <v>0</v>
      </c>
      <c r="H68" s="206">
        <f t="shared" si="24"/>
        <v>0</v>
      </c>
      <c r="I68" s="206">
        <f t="shared" ref="I68:J68" si="25">I43-I66</f>
        <v>0</v>
      </c>
      <c r="J68" s="206">
        <f t="shared" si="25"/>
        <v>0</v>
      </c>
      <c r="K68" s="206">
        <f t="shared" ref="K68:M68" si="26">K43-K66</f>
        <v>0</v>
      </c>
      <c r="L68" s="206">
        <f t="shared" si="26"/>
        <v>0</v>
      </c>
      <c r="M68" s="206">
        <f t="shared" si="26"/>
        <v>0</v>
      </c>
      <c r="N68" s="8"/>
      <c r="O68" s="203">
        <f>SUM(C68:M68)</f>
        <v>0</v>
      </c>
      <c r="P68" s="8"/>
      <c r="Q68" s="8"/>
    </row>
    <row r="69" spans="1:17" ht="15" x14ac:dyDescent="0.2">
      <c r="N69" s="8"/>
      <c r="P69" s="8"/>
      <c r="Q69" s="8"/>
    </row>
    <row r="70" spans="1:17" ht="15" x14ac:dyDescent="0.2">
      <c r="N70" s="8"/>
      <c r="P70" s="8"/>
      <c r="Q70" s="8"/>
    </row>
    <row r="71" spans="1:17" ht="15" x14ac:dyDescent="0.2">
      <c r="N71" s="8"/>
      <c r="P71" s="8"/>
      <c r="Q71" s="8"/>
    </row>
    <row r="72" spans="1:17" ht="15" x14ac:dyDescent="0.2">
      <c r="N72" s="8"/>
      <c r="P72" s="8"/>
      <c r="Q72" s="8"/>
    </row>
    <row r="73" spans="1:17" ht="15" x14ac:dyDescent="0.2">
      <c r="N73" s="8"/>
      <c r="P73" s="8"/>
      <c r="Q73" s="8"/>
    </row>
    <row r="74" spans="1:17" ht="15" x14ac:dyDescent="0.2">
      <c r="N74" s="8"/>
      <c r="P74" s="8"/>
      <c r="Q74" s="8"/>
    </row>
    <row r="75" spans="1:17" ht="15" x14ac:dyDescent="0.2">
      <c r="N75" s="8"/>
      <c r="P75" s="8"/>
      <c r="Q75" s="8"/>
    </row>
    <row r="76" spans="1:17" ht="15" x14ac:dyDescent="0.2">
      <c r="N76" s="8"/>
      <c r="P76" s="8"/>
      <c r="Q76" s="8"/>
    </row>
    <row r="77" spans="1:17" ht="15" x14ac:dyDescent="0.2">
      <c r="N77" s="8"/>
      <c r="P77" s="8"/>
      <c r="Q77" s="8"/>
    </row>
    <row r="78" spans="1:17" ht="15" x14ac:dyDescent="0.2">
      <c r="N78" s="8"/>
      <c r="P78" s="8"/>
      <c r="Q78" s="8"/>
    </row>
    <row r="79" spans="1:17" ht="15" x14ac:dyDescent="0.2">
      <c r="N79" s="8"/>
      <c r="P79" s="8"/>
      <c r="Q79" s="8"/>
    </row>
    <row r="80" spans="1:17" ht="15" x14ac:dyDescent="0.2">
      <c r="N80" s="8"/>
      <c r="P80" s="8"/>
      <c r="Q80" s="8"/>
    </row>
    <row r="81" spans="14:17" ht="15" x14ac:dyDescent="0.2">
      <c r="N81" s="8"/>
      <c r="P81" s="8"/>
      <c r="Q81" s="8"/>
    </row>
    <row r="82" spans="14:17" ht="15" x14ac:dyDescent="0.2">
      <c r="N82" s="8"/>
      <c r="P82" s="8"/>
      <c r="Q82" s="8"/>
    </row>
    <row r="83" spans="14:17" ht="15" x14ac:dyDescent="0.2">
      <c r="N83" s="8"/>
      <c r="P83" s="8"/>
      <c r="Q83" s="8"/>
    </row>
    <row r="84" spans="14:17" ht="15" x14ac:dyDescent="0.2">
      <c r="N84" s="8"/>
      <c r="P84" s="8"/>
      <c r="Q84" s="8"/>
    </row>
    <row r="85" spans="14:17" ht="15" x14ac:dyDescent="0.2">
      <c r="N85" s="8"/>
      <c r="P85" s="8"/>
      <c r="Q85" s="8"/>
    </row>
    <row r="86" spans="14:17" ht="15" x14ac:dyDescent="0.2">
      <c r="N86" s="8"/>
      <c r="P86" s="8"/>
      <c r="Q86" s="8"/>
    </row>
    <row r="87" spans="14:17" ht="15" x14ac:dyDescent="0.2">
      <c r="N87" s="8"/>
      <c r="P87" s="8"/>
      <c r="Q87" s="8"/>
    </row>
    <row r="88" spans="14:17" ht="15" x14ac:dyDescent="0.2">
      <c r="N88" s="8"/>
      <c r="P88" s="8"/>
      <c r="Q88" s="8"/>
    </row>
    <row r="89" spans="14:17" ht="15" x14ac:dyDescent="0.2">
      <c r="N89" s="8"/>
      <c r="P89" s="8"/>
      <c r="Q89" s="8"/>
    </row>
    <row r="90" spans="14:17" ht="15" x14ac:dyDescent="0.2">
      <c r="N90" s="8"/>
      <c r="P90" s="8"/>
      <c r="Q90" s="8"/>
    </row>
    <row r="91" spans="14:17" ht="15" x14ac:dyDescent="0.2">
      <c r="N91" s="8"/>
      <c r="P91" s="8"/>
      <c r="Q91" s="8"/>
    </row>
    <row r="92" spans="14:17" ht="15" x14ac:dyDescent="0.2">
      <c r="N92" s="8"/>
      <c r="P92" s="8"/>
      <c r="Q92" s="8"/>
    </row>
    <row r="93" spans="14:17" ht="15" x14ac:dyDescent="0.2">
      <c r="N93" s="8"/>
      <c r="P93" s="8"/>
      <c r="Q93" s="8"/>
    </row>
    <row r="94" spans="14:17" ht="15" x14ac:dyDescent="0.2">
      <c r="N94" s="8"/>
      <c r="P94" s="8"/>
      <c r="Q94" s="8"/>
    </row>
    <row r="95" spans="14:17" ht="15" x14ac:dyDescent="0.2">
      <c r="N95" s="8"/>
      <c r="P95" s="8"/>
      <c r="Q95" s="8"/>
    </row>
    <row r="96" spans="14:17" ht="15" x14ac:dyDescent="0.2">
      <c r="N96" s="8"/>
      <c r="P96" s="8"/>
      <c r="Q96" s="8"/>
    </row>
    <row r="97" spans="14:17" ht="15" x14ac:dyDescent="0.2">
      <c r="N97" s="8"/>
      <c r="P97" s="8"/>
      <c r="Q97" s="8"/>
    </row>
    <row r="98" spans="14:17" ht="15" x14ac:dyDescent="0.2">
      <c r="N98" s="8"/>
      <c r="P98" s="8"/>
      <c r="Q98" s="8"/>
    </row>
    <row r="99" spans="14:17" ht="15" x14ac:dyDescent="0.2">
      <c r="N99" s="8"/>
      <c r="P99" s="8"/>
      <c r="Q99" s="8"/>
    </row>
    <row r="100" spans="14:17" ht="15" x14ac:dyDescent="0.2">
      <c r="N100" s="8"/>
      <c r="P100" s="8"/>
      <c r="Q100" s="8"/>
    </row>
    <row r="101" spans="14:17" ht="15" x14ac:dyDescent="0.2">
      <c r="N101" s="8"/>
      <c r="P101" s="8"/>
      <c r="Q101" s="8"/>
    </row>
    <row r="102" spans="14:17" ht="15" x14ac:dyDescent="0.2">
      <c r="N102" s="8"/>
      <c r="P102" s="8"/>
      <c r="Q102" s="8"/>
    </row>
    <row r="103" spans="14:17" ht="15" x14ac:dyDescent="0.2">
      <c r="N103" s="8"/>
      <c r="P103" s="8"/>
      <c r="Q103" s="8"/>
    </row>
    <row r="104" spans="14:17" ht="15" x14ac:dyDescent="0.2">
      <c r="N104" s="8"/>
      <c r="P104" s="8"/>
      <c r="Q104" s="8"/>
    </row>
    <row r="105" spans="14:17" ht="15" x14ac:dyDescent="0.2">
      <c r="N105" s="8"/>
      <c r="P105" s="8"/>
      <c r="Q105" s="8"/>
    </row>
    <row r="106" spans="14:17" ht="15" x14ac:dyDescent="0.2">
      <c r="N106" s="8"/>
      <c r="P106" s="8"/>
      <c r="Q106" s="8"/>
    </row>
  </sheetData>
  <mergeCells count="3">
    <mergeCell ref="A4:M4"/>
    <mergeCell ref="A5:M5"/>
    <mergeCell ref="M2:N2"/>
  </mergeCells>
  <pageMargins left="0.70866141732283472" right="0.70866141732283472" top="0.35433070866141736" bottom="0.35433070866141736" header="0.31496062992125984" footer="0.31496062992125984"/>
  <pageSetup paperSize="9" scale="52" orientation="landscape" horizontalDpi="360" verticalDpi="360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W58"/>
  <sheetViews>
    <sheetView zoomScale="85" zoomScaleNormal="85" workbookViewId="0">
      <selection activeCell="I28" sqref="I28"/>
    </sheetView>
  </sheetViews>
  <sheetFormatPr baseColWidth="10" defaultColWidth="11.42578125" defaultRowHeight="12.75" x14ac:dyDescent="0.2"/>
  <cols>
    <col min="1" max="1" width="18.140625" style="105" customWidth="1"/>
    <col min="2" max="2" width="28" style="105" customWidth="1"/>
    <col min="3" max="3" width="27.5703125" style="10" customWidth="1"/>
    <col min="4" max="4" width="10.5703125" style="10" bestFit="1" customWidth="1"/>
    <col min="5" max="5" width="11.7109375" style="10" customWidth="1"/>
    <col min="6" max="6" width="11.42578125" style="10" customWidth="1"/>
    <col min="7" max="9" width="9.7109375" style="59" customWidth="1"/>
    <col min="10" max="20" width="11" style="10" customWidth="1"/>
    <col min="21" max="16384" width="11.42578125" style="10"/>
  </cols>
  <sheetData>
    <row r="1" spans="1:23" s="1" customFormat="1" ht="20.100000000000001" customHeight="1" x14ac:dyDescent="0.25">
      <c r="A1" s="103" t="str">
        <f>'1_CARE prev. année1'!A1</f>
        <v>Commune de Neuillé-Pont-Pierre</v>
      </c>
      <c r="B1" s="103"/>
      <c r="C1" s="100"/>
      <c r="D1" s="100"/>
      <c r="G1" s="31"/>
      <c r="H1" s="31"/>
      <c r="I1" s="31"/>
      <c r="S1" s="8" t="str">
        <f>'1_CARE prev. année1'!D1</f>
        <v>Nom du candidat :</v>
      </c>
      <c r="T1" s="8" t="str">
        <f>'1_CARE prev. année1'!E1</f>
        <v>__________</v>
      </c>
      <c r="U1" s="8"/>
      <c r="V1" s="8"/>
      <c r="W1" s="8"/>
    </row>
    <row r="2" spans="1:23" s="1" customFormat="1" ht="20.100000000000001" customHeight="1" x14ac:dyDescent="0.25">
      <c r="A2" s="103" t="str">
        <f>'1_CARE prev. année1'!A2</f>
        <v>Service de l'Assainissement Collectif</v>
      </c>
      <c r="B2" s="103"/>
      <c r="C2" s="100"/>
      <c r="D2" s="100"/>
      <c r="G2" s="31"/>
      <c r="H2" s="31"/>
      <c r="I2" s="31"/>
      <c r="S2" s="8" t="str">
        <f>'1_CARE prev. année1'!D2</f>
        <v xml:space="preserve">Date de l'offre : </v>
      </c>
      <c r="T2" s="224">
        <f>'1_CARE prev. année1'!E2</f>
        <v>46199</v>
      </c>
      <c r="U2" s="8"/>
      <c r="V2" s="8"/>
      <c r="W2" s="8"/>
    </row>
    <row r="3" spans="1:23" s="1" customFormat="1" ht="8.4499999999999993" customHeight="1" x14ac:dyDescent="0.25">
      <c r="A3" s="104"/>
      <c r="B3" s="104"/>
      <c r="C3" s="100"/>
      <c r="D3" s="100"/>
    </row>
    <row r="4" spans="1:23" s="1" customFormat="1" ht="20.100000000000001" customHeight="1" x14ac:dyDescent="0.25">
      <c r="A4" s="7" t="s">
        <v>130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8"/>
      <c r="U4" s="8"/>
      <c r="V4" s="8"/>
      <c r="W4" s="8"/>
    </row>
    <row r="5" spans="1:23" s="1" customFormat="1" ht="20.100000000000001" customHeight="1" x14ac:dyDescent="0.25">
      <c r="A5" s="32" t="s">
        <v>129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8"/>
      <c r="U5" s="8"/>
      <c r="V5" s="8"/>
      <c r="W5" s="8"/>
    </row>
    <row r="6" spans="1:23" s="1" customFormat="1" ht="15.75" thickBot="1" x14ac:dyDescent="0.3">
      <c r="A6" s="104"/>
      <c r="B6" s="104"/>
      <c r="C6" s="100"/>
      <c r="D6" s="100"/>
    </row>
    <row r="7" spans="1:23" s="11" customFormat="1" ht="36" customHeight="1" thickBot="1" x14ac:dyDescent="0.3">
      <c r="A7" s="147" t="s">
        <v>131</v>
      </c>
      <c r="B7" s="146" t="s">
        <v>132</v>
      </c>
      <c r="C7" s="146" t="s">
        <v>133</v>
      </c>
      <c r="D7" s="161" t="s">
        <v>134</v>
      </c>
      <c r="E7" s="146" t="s">
        <v>164</v>
      </c>
      <c r="F7" s="146" t="s">
        <v>135</v>
      </c>
      <c r="G7" s="146" t="s">
        <v>181</v>
      </c>
      <c r="H7" s="194" t="s">
        <v>141</v>
      </c>
      <c r="I7" s="146" t="s">
        <v>192</v>
      </c>
      <c r="J7" s="195">
        <v>2027</v>
      </c>
      <c r="K7" s="168">
        <f t="shared" ref="K7" si="0">J7+1</f>
        <v>2028</v>
      </c>
      <c r="L7" s="168">
        <f t="shared" ref="L7" si="1">K7+1</f>
        <v>2029</v>
      </c>
      <c r="M7" s="168">
        <f t="shared" ref="M7" si="2">L7+1</f>
        <v>2030</v>
      </c>
      <c r="N7" s="168">
        <f t="shared" ref="N7" si="3">M7+1</f>
        <v>2031</v>
      </c>
      <c r="O7" s="168">
        <f t="shared" ref="O7" si="4">N7+1</f>
        <v>2032</v>
      </c>
      <c r="P7" s="168">
        <f t="shared" ref="P7" si="5">O7+1</f>
        <v>2033</v>
      </c>
      <c r="Q7" s="168">
        <f t="shared" ref="Q7" si="6">P7+1</f>
        <v>2034</v>
      </c>
      <c r="R7" s="168">
        <f t="shared" ref="R7" si="7">Q7+1</f>
        <v>2035</v>
      </c>
      <c r="S7" s="168">
        <f t="shared" ref="S7" si="8">R7+1</f>
        <v>2036</v>
      </c>
      <c r="T7" s="146" t="s">
        <v>102</v>
      </c>
      <c r="U7" s="8"/>
      <c r="V7" s="8"/>
      <c r="W7" s="8"/>
    </row>
    <row r="8" spans="1:23" s="11" customFormat="1" ht="14.25" customHeight="1" x14ac:dyDescent="0.25">
      <c r="A8" s="227" t="s">
        <v>212</v>
      </c>
      <c r="B8" s="228" t="s">
        <v>136</v>
      </c>
      <c r="C8" s="229" t="s">
        <v>247</v>
      </c>
      <c r="D8" s="238">
        <v>42857</v>
      </c>
      <c r="E8" s="230"/>
      <c r="F8" s="231">
        <v>1500</v>
      </c>
      <c r="G8" s="232" t="s">
        <v>137</v>
      </c>
      <c r="H8" s="233"/>
      <c r="I8" s="234">
        <v>2030</v>
      </c>
      <c r="J8" s="226" t="str">
        <f>IF($G8="P",IF($I8=J$7,$F8,""),$F8*$H8/4)</f>
        <v/>
      </c>
      <c r="K8" s="226" t="str">
        <f t="shared" ref="K8:S9" si="9">IF($G8="P",IF($I8=K$7,$F8,""),$F8*$H8)</f>
        <v/>
      </c>
      <c r="L8" s="226" t="str">
        <f t="shared" si="9"/>
        <v/>
      </c>
      <c r="M8" s="226">
        <f t="shared" si="9"/>
        <v>1500</v>
      </c>
      <c r="N8" s="226" t="str">
        <f t="shared" si="9"/>
        <v/>
      </c>
      <c r="O8" s="226" t="str">
        <f t="shared" si="9"/>
        <v/>
      </c>
      <c r="P8" s="226" t="str">
        <f>IF($G8="P",IF($I8=P$7,$F8,""),$F8*$H8)</f>
        <v/>
      </c>
      <c r="Q8" s="226" t="str">
        <f>IF($G8="P",IF($I8=Q$7,$F8,""),$F8*$H8)</f>
        <v/>
      </c>
      <c r="R8" s="226" t="str">
        <f t="shared" si="9"/>
        <v/>
      </c>
      <c r="S8" s="226" t="str">
        <f t="shared" si="9"/>
        <v/>
      </c>
      <c r="T8" s="225">
        <f>SUM(J8:S8)</f>
        <v>1500</v>
      </c>
      <c r="U8" s="8"/>
      <c r="V8" s="8"/>
      <c r="W8" s="8"/>
    </row>
    <row r="9" spans="1:23" s="11" customFormat="1" ht="14.25" customHeight="1" x14ac:dyDescent="0.25">
      <c r="A9" s="227" t="s">
        <v>213</v>
      </c>
      <c r="B9" s="228" t="str">
        <f>B8</f>
        <v>Electricité commande telegestion</v>
      </c>
      <c r="C9" s="229" t="s">
        <v>140</v>
      </c>
      <c r="D9" s="238">
        <v>43235</v>
      </c>
      <c r="E9" s="230"/>
      <c r="F9" s="231">
        <v>1250</v>
      </c>
      <c r="G9" s="232" t="s">
        <v>139</v>
      </c>
      <c r="H9" s="233">
        <v>2.5000000000000001E-2</v>
      </c>
      <c r="I9" s="234"/>
      <c r="J9" s="226">
        <f>IF($G9="P",IF($I9=J$7,$F9,""),$F9*$H9)</f>
        <v>31.25</v>
      </c>
      <c r="K9" s="226">
        <f t="shared" si="9"/>
        <v>31.25</v>
      </c>
      <c r="L9" s="226">
        <f t="shared" si="9"/>
        <v>31.25</v>
      </c>
      <c r="M9" s="226">
        <f t="shared" si="9"/>
        <v>31.25</v>
      </c>
      <c r="N9" s="226">
        <f t="shared" si="9"/>
        <v>31.25</v>
      </c>
      <c r="O9" s="226">
        <f t="shared" si="9"/>
        <v>31.25</v>
      </c>
      <c r="P9" s="226">
        <f t="shared" si="9"/>
        <v>31.25</v>
      </c>
      <c r="Q9" s="226">
        <f t="shared" si="9"/>
        <v>31.25</v>
      </c>
      <c r="R9" s="226">
        <f t="shared" si="9"/>
        <v>31.25</v>
      </c>
      <c r="S9" s="226">
        <f t="shared" si="9"/>
        <v>31.25</v>
      </c>
      <c r="T9" s="225">
        <f>SUM(J9:S9)</f>
        <v>312.5</v>
      </c>
      <c r="U9" s="8"/>
      <c r="V9" s="8"/>
      <c r="W9" s="8"/>
    </row>
    <row r="10" spans="1:23" s="11" customFormat="1" ht="14.25" customHeight="1" x14ac:dyDescent="0.25">
      <c r="A10" s="249"/>
      <c r="B10" s="239"/>
      <c r="C10" s="240"/>
      <c r="D10" s="242"/>
      <c r="E10" s="243"/>
      <c r="F10" s="244"/>
      <c r="G10" s="245"/>
      <c r="H10" s="246"/>
      <c r="I10" s="241"/>
      <c r="J10" s="247"/>
      <c r="K10" s="247"/>
      <c r="L10" s="247"/>
      <c r="M10" s="247"/>
      <c r="N10" s="247"/>
      <c r="O10" s="247"/>
      <c r="P10" s="247"/>
      <c r="Q10" s="247"/>
      <c r="R10" s="247"/>
      <c r="S10" s="247"/>
      <c r="T10" s="248"/>
      <c r="U10" s="8"/>
      <c r="V10" s="8"/>
      <c r="W10" s="8"/>
    </row>
    <row r="11" spans="1:23" s="341" customFormat="1" ht="14.25" customHeight="1" x14ac:dyDescent="0.25">
      <c r="A11" s="329" t="s">
        <v>291</v>
      </c>
      <c r="B11" s="330" t="s">
        <v>292</v>
      </c>
      <c r="C11" s="331" t="s">
        <v>128</v>
      </c>
      <c r="D11" s="332"/>
      <c r="E11" s="333"/>
      <c r="F11" s="334"/>
      <c r="G11" s="335"/>
      <c r="H11" s="336"/>
      <c r="I11" s="337"/>
      <c r="J11" s="338">
        <f t="shared" ref="J11:J12" si="10">IF($G11="P",IF($I11=J$7,$F11,""),$F11*$H11/2)</f>
        <v>0</v>
      </c>
      <c r="K11" s="338">
        <f t="shared" ref="K11:S12" si="11">IF($G11="P",IF($I11=K$7,$F11,""),$F11*$H11)</f>
        <v>0</v>
      </c>
      <c r="L11" s="338">
        <f t="shared" si="11"/>
        <v>0</v>
      </c>
      <c r="M11" s="338">
        <f t="shared" si="11"/>
        <v>0</v>
      </c>
      <c r="N11" s="338">
        <f t="shared" si="11"/>
        <v>0</v>
      </c>
      <c r="O11" s="338">
        <f t="shared" si="11"/>
        <v>0</v>
      </c>
      <c r="P11" s="338">
        <f t="shared" si="11"/>
        <v>0</v>
      </c>
      <c r="Q11" s="338">
        <f t="shared" si="11"/>
        <v>0</v>
      </c>
      <c r="R11" s="338">
        <f t="shared" si="11"/>
        <v>0</v>
      </c>
      <c r="S11" s="338">
        <f t="shared" si="11"/>
        <v>0</v>
      </c>
      <c r="T11" s="339">
        <f>SUM(J11:S11)</f>
        <v>0</v>
      </c>
      <c r="U11" s="340"/>
      <c r="V11" s="340"/>
      <c r="W11" s="340"/>
    </row>
    <row r="12" spans="1:23" s="341" customFormat="1" ht="14.25" customHeight="1" x14ac:dyDescent="0.25">
      <c r="A12" s="330" t="s">
        <v>291</v>
      </c>
      <c r="B12" s="330" t="s">
        <v>293</v>
      </c>
      <c r="C12" s="331" t="s">
        <v>128</v>
      </c>
      <c r="D12" s="332"/>
      <c r="E12" s="333"/>
      <c r="F12" s="334"/>
      <c r="G12" s="335"/>
      <c r="H12" s="336"/>
      <c r="I12" s="337"/>
      <c r="J12" s="338">
        <f t="shared" si="10"/>
        <v>0</v>
      </c>
      <c r="K12" s="338">
        <f t="shared" si="11"/>
        <v>0</v>
      </c>
      <c r="L12" s="338">
        <f t="shared" si="11"/>
        <v>0</v>
      </c>
      <c r="M12" s="338">
        <f t="shared" si="11"/>
        <v>0</v>
      </c>
      <c r="N12" s="338">
        <f t="shared" si="11"/>
        <v>0</v>
      </c>
      <c r="O12" s="338">
        <f t="shared" si="11"/>
        <v>0</v>
      </c>
      <c r="P12" s="338">
        <f t="shared" si="11"/>
        <v>0</v>
      </c>
      <c r="Q12" s="338">
        <f t="shared" si="11"/>
        <v>0</v>
      </c>
      <c r="R12" s="338">
        <f t="shared" si="11"/>
        <v>0</v>
      </c>
      <c r="S12" s="338">
        <f t="shared" si="11"/>
        <v>0</v>
      </c>
      <c r="T12" s="339">
        <f>SUM(J12:S12)</f>
        <v>0</v>
      </c>
      <c r="U12" s="340"/>
      <c r="V12" s="340"/>
      <c r="W12" s="340"/>
    </row>
    <row r="13" spans="1:23" s="341" customFormat="1" ht="14.25" customHeight="1" x14ac:dyDescent="0.25">
      <c r="A13" s="330" t="s">
        <v>103</v>
      </c>
      <c r="B13" s="330"/>
      <c r="C13" s="331" t="s">
        <v>128</v>
      </c>
      <c r="D13" s="332"/>
      <c r="E13" s="333"/>
      <c r="F13" s="334"/>
      <c r="G13" s="335"/>
      <c r="H13" s="336"/>
      <c r="I13" s="337"/>
      <c r="J13" s="338">
        <f t="shared" ref="J13:J18" si="12">IF($G13="P",IF($I13=J$7,$F13,""),$F13*$H13/2)</f>
        <v>0</v>
      </c>
      <c r="K13" s="338">
        <f t="shared" ref="K13:S18" si="13">IF($G13="P",IF($I13=K$7,$F13,""),$F13*$H13)</f>
        <v>0</v>
      </c>
      <c r="L13" s="338">
        <f t="shared" si="13"/>
        <v>0</v>
      </c>
      <c r="M13" s="338">
        <f t="shared" si="13"/>
        <v>0</v>
      </c>
      <c r="N13" s="338">
        <f t="shared" si="13"/>
        <v>0</v>
      </c>
      <c r="O13" s="338">
        <f t="shared" si="13"/>
        <v>0</v>
      </c>
      <c r="P13" s="338">
        <f t="shared" si="13"/>
        <v>0</v>
      </c>
      <c r="Q13" s="338">
        <f t="shared" si="13"/>
        <v>0</v>
      </c>
      <c r="R13" s="338">
        <f t="shared" si="13"/>
        <v>0</v>
      </c>
      <c r="S13" s="338">
        <f t="shared" si="13"/>
        <v>0</v>
      </c>
      <c r="T13" s="339">
        <f t="shared" ref="T13:T14" si="14">SUM(J13:S13)</f>
        <v>0</v>
      </c>
      <c r="U13" s="340"/>
      <c r="V13" s="340"/>
      <c r="W13" s="340"/>
    </row>
    <row r="14" spans="1:23" s="341" customFormat="1" ht="14.25" customHeight="1" x14ac:dyDescent="0.25">
      <c r="A14" s="330" t="s">
        <v>103</v>
      </c>
      <c r="B14" s="330"/>
      <c r="C14" s="331" t="s">
        <v>128</v>
      </c>
      <c r="D14" s="332"/>
      <c r="E14" s="333"/>
      <c r="F14" s="334"/>
      <c r="G14" s="335"/>
      <c r="H14" s="336"/>
      <c r="I14" s="337"/>
      <c r="J14" s="338">
        <f t="shared" si="12"/>
        <v>0</v>
      </c>
      <c r="K14" s="338">
        <f t="shared" si="13"/>
        <v>0</v>
      </c>
      <c r="L14" s="338">
        <f t="shared" si="13"/>
        <v>0</v>
      </c>
      <c r="M14" s="338">
        <f t="shared" si="13"/>
        <v>0</v>
      </c>
      <c r="N14" s="338">
        <f t="shared" si="13"/>
        <v>0</v>
      </c>
      <c r="O14" s="338">
        <f t="shared" si="13"/>
        <v>0</v>
      </c>
      <c r="P14" s="338">
        <f t="shared" si="13"/>
        <v>0</v>
      </c>
      <c r="Q14" s="338">
        <f t="shared" si="13"/>
        <v>0</v>
      </c>
      <c r="R14" s="338">
        <f t="shared" si="13"/>
        <v>0</v>
      </c>
      <c r="S14" s="338">
        <f t="shared" si="13"/>
        <v>0</v>
      </c>
      <c r="T14" s="339">
        <f t="shared" si="14"/>
        <v>0</v>
      </c>
      <c r="U14" s="340"/>
      <c r="V14" s="340"/>
      <c r="W14" s="340"/>
    </row>
    <row r="15" spans="1:23" s="341" customFormat="1" ht="14.25" customHeight="1" x14ac:dyDescent="0.25">
      <c r="A15" s="329" t="s">
        <v>290</v>
      </c>
      <c r="B15" s="330" t="s">
        <v>246</v>
      </c>
      <c r="C15" s="331" t="s">
        <v>128</v>
      </c>
      <c r="D15" s="332">
        <v>42826</v>
      </c>
      <c r="E15" s="333"/>
      <c r="F15" s="334"/>
      <c r="G15" s="335"/>
      <c r="H15" s="336"/>
      <c r="I15" s="337"/>
      <c r="J15" s="338">
        <f t="shared" si="12"/>
        <v>0</v>
      </c>
      <c r="K15" s="338">
        <f t="shared" si="13"/>
        <v>0</v>
      </c>
      <c r="L15" s="338">
        <f t="shared" si="13"/>
        <v>0</v>
      </c>
      <c r="M15" s="338">
        <f t="shared" si="13"/>
        <v>0</v>
      </c>
      <c r="N15" s="338">
        <f t="shared" si="13"/>
        <v>0</v>
      </c>
      <c r="O15" s="338">
        <f t="shared" si="13"/>
        <v>0</v>
      </c>
      <c r="P15" s="338">
        <f t="shared" si="13"/>
        <v>0</v>
      </c>
      <c r="Q15" s="338">
        <f t="shared" si="13"/>
        <v>0</v>
      </c>
      <c r="R15" s="338">
        <f t="shared" si="13"/>
        <v>0</v>
      </c>
      <c r="S15" s="338">
        <f t="shared" si="13"/>
        <v>0</v>
      </c>
      <c r="T15" s="339">
        <f>SUM(J15:S15)</f>
        <v>0</v>
      </c>
      <c r="U15" s="340"/>
      <c r="V15" s="340"/>
      <c r="W15" s="340"/>
    </row>
    <row r="16" spans="1:23" s="341" customFormat="1" ht="14.25" customHeight="1" x14ac:dyDescent="0.25">
      <c r="A16" s="330" t="s">
        <v>290</v>
      </c>
      <c r="B16" s="330" t="s">
        <v>245</v>
      </c>
      <c r="C16" s="331" t="s">
        <v>128</v>
      </c>
      <c r="D16" s="332">
        <v>42826</v>
      </c>
      <c r="E16" s="333"/>
      <c r="F16" s="334"/>
      <c r="G16" s="335"/>
      <c r="H16" s="336"/>
      <c r="I16" s="337"/>
      <c r="J16" s="338">
        <f t="shared" si="12"/>
        <v>0</v>
      </c>
      <c r="K16" s="338">
        <f t="shared" si="13"/>
        <v>0</v>
      </c>
      <c r="L16" s="338">
        <f t="shared" si="13"/>
        <v>0</v>
      </c>
      <c r="M16" s="338">
        <f t="shared" si="13"/>
        <v>0</v>
      </c>
      <c r="N16" s="338">
        <f t="shared" si="13"/>
        <v>0</v>
      </c>
      <c r="O16" s="338">
        <f t="shared" si="13"/>
        <v>0</v>
      </c>
      <c r="P16" s="338">
        <f t="shared" si="13"/>
        <v>0</v>
      </c>
      <c r="Q16" s="338">
        <f t="shared" si="13"/>
        <v>0</v>
      </c>
      <c r="R16" s="338">
        <f t="shared" si="13"/>
        <v>0</v>
      </c>
      <c r="S16" s="338">
        <f t="shared" si="13"/>
        <v>0</v>
      </c>
      <c r="T16" s="339">
        <f>SUM(J16:S16)</f>
        <v>0</v>
      </c>
      <c r="U16" s="340"/>
      <c r="V16" s="340"/>
      <c r="W16" s="340"/>
    </row>
    <row r="17" spans="1:23" s="341" customFormat="1" ht="14.25" customHeight="1" x14ac:dyDescent="0.25">
      <c r="A17" s="330" t="s">
        <v>103</v>
      </c>
      <c r="B17" s="330"/>
      <c r="C17" s="331" t="s">
        <v>128</v>
      </c>
      <c r="D17" s="332"/>
      <c r="E17" s="333"/>
      <c r="F17" s="334"/>
      <c r="G17" s="335"/>
      <c r="H17" s="336"/>
      <c r="I17" s="337"/>
      <c r="J17" s="338">
        <f t="shared" si="12"/>
        <v>0</v>
      </c>
      <c r="K17" s="338">
        <f t="shared" si="13"/>
        <v>0</v>
      </c>
      <c r="L17" s="338">
        <f t="shared" si="13"/>
        <v>0</v>
      </c>
      <c r="M17" s="338">
        <f t="shared" si="13"/>
        <v>0</v>
      </c>
      <c r="N17" s="338">
        <f t="shared" si="13"/>
        <v>0</v>
      </c>
      <c r="O17" s="338">
        <f t="shared" si="13"/>
        <v>0</v>
      </c>
      <c r="P17" s="338">
        <f t="shared" si="13"/>
        <v>0</v>
      </c>
      <c r="Q17" s="338">
        <f t="shared" si="13"/>
        <v>0</v>
      </c>
      <c r="R17" s="338">
        <f t="shared" si="13"/>
        <v>0</v>
      </c>
      <c r="S17" s="338">
        <f t="shared" si="13"/>
        <v>0</v>
      </c>
      <c r="T17" s="339">
        <f t="shared" ref="T17:T18" si="15">SUM(J17:S17)</f>
        <v>0</v>
      </c>
      <c r="U17" s="340"/>
      <c r="V17" s="340"/>
      <c r="W17" s="340"/>
    </row>
    <row r="18" spans="1:23" s="341" customFormat="1" ht="14.25" customHeight="1" x14ac:dyDescent="0.25">
      <c r="A18" s="330" t="s">
        <v>103</v>
      </c>
      <c r="B18" s="330"/>
      <c r="C18" s="331" t="s">
        <v>128</v>
      </c>
      <c r="D18" s="332"/>
      <c r="E18" s="333"/>
      <c r="F18" s="334"/>
      <c r="G18" s="335"/>
      <c r="H18" s="336"/>
      <c r="I18" s="337"/>
      <c r="J18" s="338">
        <f t="shared" si="12"/>
        <v>0</v>
      </c>
      <c r="K18" s="338">
        <f t="shared" si="13"/>
        <v>0</v>
      </c>
      <c r="L18" s="338">
        <f t="shared" si="13"/>
        <v>0</v>
      </c>
      <c r="M18" s="338">
        <f t="shared" si="13"/>
        <v>0</v>
      </c>
      <c r="N18" s="338">
        <f t="shared" si="13"/>
        <v>0</v>
      </c>
      <c r="O18" s="338">
        <f t="shared" si="13"/>
        <v>0</v>
      </c>
      <c r="P18" s="338">
        <f t="shared" si="13"/>
        <v>0</v>
      </c>
      <c r="Q18" s="338">
        <f t="shared" si="13"/>
        <v>0</v>
      </c>
      <c r="R18" s="338">
        <f t="shared" si="13"/>
        <v>0</v>
      </c>
      <c r="S18" s="338">
        <f t="shared" si="13"/>
        <v>0</v>
      </c>
      <c r="T18" s="339">
        <f t="shared" si="15"/>
        <v>0</v>
      </c>
      <c r="U18" s="340"/>
      <c r="V18" s="340"/>
      <c r="W18" s="340"/>
    </row>
    <row r="19" spans="1:23" s="11" customFormat="1" ht="14.25" customHeight="1" thickBot="1" x14ac:dyDescent="0.3">
      <c r="A19" s="60"/>
      <c r="B19" s="118"/>
      <c r="C19" s="101"/>
      <c r="D19" s="237"/>
      <c r="E19" s="63"/>
      <c r="F19" s="64"/>
      <c r="G19" s="65"/>
      <c r="H19" s="107"/>
      <c r="I19" s="106"/>
      <c r="J19" s="61"/>
      <c r="K19" s="52"/>
      <c r="L19" s="52"/>
      <c r="M19" s="52"/>
      <c r="N19" s="52"/>
      <c r="O19" s="52"/>
      <c r="P19" s="52"/>
      <c r="Q19" s="52"/>
      <c r="R19" s="13"/>
      <c r="S19" s="13"/>
      <c r="T19" s="48"/>
      <c r="U19" s="8"/>
      <c r="V19" s="8"/>
      <c r="W19" s="8"/>
    </row>
    <row r="20" spans="1:23" s="11" customFormat="1" ht="15.75" customHeight="1" thickBot="1" x14ac:dyDescent="0.3">
      <c r="A20" s="200" t="s">
        <v>102</v>
      </c>
      <c r="B20" s="201"/>
      <c r="C20" s="202"/>
      <c r="D20" s="202"/>
      <c r="E20" s="203"/>
      <c r="F20" s="203">
        <f>SUM(F8:F19)</f>
        <v>2750</v>
      </c>
      <c r="G20" s="203"/>
      <c r="H20" s="204"/>
      <c r="I20" s="203"/>
      <c r="J20" s="205">
        <f t="shared" ref="J20:T20" si="16">SUM(J8:J19)</f>
        <v>31.25</v>
      </c>
      <c r="K20" s="206">
        <f t="shared" si="16"/>
        <v>31.25</v>
      </c>
      <c r="L20" s="206">
        <f t="shared" si="16"/>
        <v>31.25</v>
      </c>
      <c r="M20" s="206">
        <f t="shared" si="16"/>
        <v>1531.25</v>
      </c>
      <c r="N20" s="206">
        <f t="shared" si="16"/>
        <v>31.25</v>
      </c>
      <c r="O20" s="206">
        <f t="shared" si="16"/>
        <v>31.25</v>
      </c>
      <c r="P20" s="206">
        <f t="shared" si="16"/>
        <v>31.25</v>
      </c>
      <c r="Q20" s="206">
        <f t="shared" si="16"/>
        <v>31.25</v>
      </c>
      <c r="R20" s="206">
        <f t="shared" si="16"/>
        <v>31.25</v>
      </c>
      <c r="S20" s="206">
        <f t="shared" si="16"/>
        <v>31.25</v>
      </c>
      <c r="T20" s="203">
        <f t="shared" si="16"/>
        <v>1812.5</v>
      </c>
      <c r="U20" s="8"/>
      <c r="V20" s="8"/>
      <c r="W20" s="8"/>
    </row>
    <row r="21" spans="1:23" ht="15.75" thickBot="1" x14ac:dyDescent="0.25">
      <c r="T21" s="123">
        <f>SUM(J20:S20)</f>
        <v>1812.5</v>
      </c>
      <c r="U21" s="8"/>
      <c r="V21" s="8"/>
      <c r="W21" s="8"/>
    </row>
    <row r="22" spans="1:23" ht="15" x14ac:dyDescent="0.25">
      <c r="A22" s="235" t="s">
        <v>138</v>
      </c>
      <c r="B22" s="196"/>
      <c r="C22" s="197">
        <f>SUMIF(G8:G19,"P",F8:F19)/(D22)</f>
        <v>150</v>
      </c>
      <c r="D22" s="254">
        <v>10</v>
      </c>
      <c r="U22" s="8"/>
      <c r="V22" s="8"/>
      <c r="W22" s="8"/>
    </row>
    <row r="23" spans="1:23" ht="15.75" thickBot="1" x14ac:dyDescent="0.3">
      <c r="A23" s="236" t="s">
        <v>142</v>
      </c>
      <c r="B23" s="198"/>
      <c r="C23" s="199">
        <f>(T20/D22)-C22</f>
        <v>31.25</v>
      </c>
      <c r="U23" s="8"/>
      <c r="V23" s="8"/>
      <c r="W23" s="8"/>
    </row>
    <row r="24" spans="1:23" ht="15" x14ac:dyDescent="0.2">
      <c r="U24" s="8"/>
      <c r="V24" s="8"/>
      <c r="W24" s="8"/>
    </row>
    <row r="25" spans="1:23" ht="15" x14ac:dyDescent="0.2">
      <c r="U25" s="8"/>
      <c r="V25" s="8"/>
      <c r="W25" s="8"/>
    </row>
    <row r="26" spans="1:23" ht="15" x14ac:dyDescent="0.2">
      <c r="U26" s="8"/>
      <c r="V26" s="8"/>
      <c r="W26" s="8"/>
    </row>
    <row r="27" spans="1:23" ht="15" x14ac:dyDescent="0.2">
      <c r="U27" s="8"/>
      <c r="V27" s="8"/>
      <c r="W27" s="8"/>
    </row>
    <row r="28" spans="1:23" ht="15" x14ac:dyDescent="0.2">
      <c r="U28" s="8"/>
      <c r="V28" s="8"/>
      <c r="W28" s="8"/>
    </row>
    <row r="29" spans="1:23" ht="15" x14ac:dyDescent="0.2">
      <c r="U29" s="8"/>
      <c r="V29" s="8"/>
      <c r="W29" s="8"/>
    </row>
    <row r="30" spans="1:23" ht="15" x14ac:dyDescent="0.2">
      <c r="U30" s="8"/>
      <c r="V30" s="8"/>
      <c r="W30" s="8"/>
    </row>
    <row r="31" spans="1:23" ht="15" x14ac:dyDescent="0.2">
      <c r="U31" s="8"/>
      <c r="V31" s="8"/>
      <c r="W31" s="8"/>
    </row>
    <row r="32" spans="1:23" ht="15" x14ac:dyDescent="0.2">
      <c r="U32" s="8"/>
      <c r="V32" s="8"/>
      <c r="W32" s="8"/>
    </row>
    <row r="33" spans="21:23" ht="15" x14ac:dyDescent="0.2">
      <c r="U33" s="8"/>
      <c r="V33" s="8"/>
      <c r="W33" s="8"/>
    </row>
    <row r="34" spans="21:23" ht="15" x14ac:dyDescent="0.2">
      <c r="U34" s="8"/>
      <c r="V34" s="8"/>
      <c r="W34" s="8"/>
    </row>
    <row r="35" spans="21:23" ht="15" x14ac:dyDescent="0.2">
      <c r="U35" s="8"/>
      <c r="V35" s="8"/>
      <c r="W35" s="8"/>
    </row>
    <row r="36" spans="21:23" ht="15" x14ac:dyDescent="0.2">
      <c r="U36" s="8"/>
      <c r="V36" s="8"/>
      <c r="W36" s="8"/>
    </row>
    <row r="37" spans="21:23" ht="15" x14ac:dyDescent="0.2">
      <c r="U37" s="8"/>
      <c r="V37" s="8"/>
      <c r="W37" s="8"/>
    </row>
    <row r="38" spans="21:23" ht="15" x14ac:dyDescent="0.2">
      <c r="U38" s="8"/>
      <c r="V38" s="8"/>
      <c r="W38" s="8"/>
    </row>
    <row r="39" spans="21:23" ht="15" x14ac:dyDescent="0.2">
      <c r="U39" s="8"/>
      <c r="V39" s="8"/>
      <c r="W39" s="8"/>
    </row>
    <row r="40" spans="21:23" ht="15" x14ac:dyDescent="0.2">
      <c r="U40" s="8"/>
      <c r="V40" s="8"/>
      <c r="W40" s="8"/>
    </row>
    <row r="41" spans="21:23" ht="15" x14ac:dyDescent="0.2">
      <c r="U41" s="8"/>
      <c r="V41" s="8"/>
      <c r="W41" s="8"/>
    </row>
    <row r="42" spans="21:23" ht="15" x14ac:dyDescent="0.2">
      <c r="U42" s="8"/>
      <c r="V42" s="8"/>
      <c r="W42" s="8"/>
    </row>
    <row r="43" spans="21:23" ht="15" x14ac:dyDescent="0.2">
      <c r="U43" s="8"/>
      <c r="V43" s="8"/>
      <c r="W43" s="8"/>
    </row>
    <row r="44" spans="21:23" ht="15" x14ac:dyDescent="0.2">
      <c r="U44" s="8"/>
      <c r="V44" s="8"/>
      <c r="W44" s="8"/>
    </row>
    <row r="45" spans="21:23" ht="15" x14ac:dyDescent="0.2">
      <c r="U45" s="8"/>
      <c r="V45" s="8"/>
      <c r="W45" s="8"/>
    </row>
    <row r="46" spans="21:23" ht="15" x14ac:dyDescent="0.2">
      <c r="U46" s="8"/>
      <c r="V46" s="8"/>
      <c r="W46" s="8"/>
    </row>
    <row r="47" spans="21:23" ht="15" x14ac:dyDescent="0.2">
      <c r="U47" s="8"/>
      <c r="V47" s="8"/>
      <c r="W47" s="8"/>
    </row>
    <row r="48" spans="21:23" ht="15" x14ac:dyDescent="0.2">
      <c r="U48" s="8"/>
      <c r="V48" s="8"/>
      <c r="W48" s="8"/>
    </row>
    <row r="49" spans="21:23" ht="15" x14ac:dyDescent="0.2">
      <c r="U49" s="8"/>
      <c r="V49" s="8"/>
      <c r="W49" s="8"/>
    </row>
    <row r="50" spans="21:23" ht="15" x14ac:dyDescent="0.2">
      <c r="U50" s="8"/>
      <c r="V50" s="8"/>
      <c r="W50" s="8"/>
    </row>
    <row r="51" spans="21:23" ht="15" x14ac:dyDescent="0.2">
      <c r="U51" s="8"/>
      <c r="V51" s="8"/>
      <c r="W51" s="8"/>
    </row>
    <row r="52" spans="21:23" ht="15" x14ac:dyDescent="0.2">
      <c r="U52" s="8"/>
      <c r="V52" s="8"/>
      <c r="W52" s="8"/>
    </row>
    <row r="53" spans="21:23" ht="15" x14ac:dyDescent="0.2">
      <c r="U53" s="8"/>
      <c r="V53" s="8"/>
      <c r="W53" s="8"/>
    </row>
    <row r="54" spans="21:23" ht="15" x14ac:dyDescent="0.2">
      <c r="U54" s="8"/>
      <c r="V54" s="8"/>
      <c r="W54" s="8"/>
    </row>
    <row r="55" spans="21:23" ht="15" x14ac:dyDescent="0.2">
      <c r="U55" s="8"/>
      <c r="V55" s="8"/>
      <c r="W55" s="8"/>
    </row>
    <row r="56" spans="21:23" ht="15" x14ac:dyDescent="0.2">
      <c r="U56" s="8"/>
      <c r="V56" s="8"/>
      <c r="W56" s="8"/>
    </row>
    <row r="57" spans="21:23" ht="15" x14ac:dyDescent="0.2">
      <c r="U57" s="8"/>
      <c r="V57" s="8"/>
      <c r="W57" s="8"/>
    </row>
    <row r="58" spans="21:23" ht="15" x14ac:dyDescent="0.2">
      <c r="U58" s="8"/>
      <c r="V58" s="8"/>
      <c r="W58" s="8"/>
    </row>
  </sheetData>
  <pageMargins left="0.70866141732283472" right="0.70866141732283472" top="0.35433070866141736" bottom="0.35433070866141736" header="0.31496062992125984" footer="0.31496062992125984"/>
  <pageSetup paperSize="9" scale="43" fitToHeight="2" orientation="landscape" horizontalDpi="360" verticalDpi="360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U42"/>
  <sheetViews>
    <sheetView zoomScale="85" zoomScaleNormal="85" workbookViewId="0">
      <selection activeCell="B33" sqref="B33"/>
    </sheetView>
  </sheetViews>
  <sheetFormatPr baseColWidth="10" defaultColWidth="11.42578125" defaultRowHeight="12.75" x14ac:dyDescent="0.2"/>
  <cols>
    <col min="1" max="1" width="52.42578125" style="10" customWidth="1"/>
    <col min="2" max="2" width="16.7109375" style="10" customWidth="1"/>
    <col min="3" max="6" width="16.140625" style="10" customWidth="1"/>
    <col min="7" max="7" width="5.7109375" style="10" customWidth="1"/>
    <col min="8" max="8" width="9.7109375" style="59" customWidth="1"/>
    <col min="9" max="16384" width="11.42578125" style="10"/>
  </cols>
  <sheetData>
    <row r="1" spans="1:21" s="1" customFormat="1" ht="20.100000000000001" customHeight="1" x14ac:dyDescent="0.25">
      <c r="A1" s="7" t="str">
        <f>'1_CARE prev. année1'!A1</f>
        <v>Commune de Neuillé-Pont-Pierre</v>
      </c>
      <c r="B1" s="7"/>
      <c r="E1" s="8" t="str">
        <f>'1_CARE prev. année1'!D1</f>
        <v>Nom du candidat :</v>
      </c>
      <c r="F1" s="1" t="str">
        <f>'1_CARE prev. année1'!E1</f>
        <v>__________</v>
      </c>
      <c r="G1" s="8"/>
      <c r="H1" s="8"/>
      <c r="I1" s="8"/>
      <c r="J1" s="8"/>
      <c r="U1" s="8"/>
    </row>
    <row r="2" spans="1:21" s="1" customFormat="1" ht="20.100000000000001" customHeight="1" x14ac:dyDescent="0.25">
      <c r="A2" s="7" t="str">
        <f>'1_CARE prev. année1'!A2</f>
        <v>Service de l'Assainissement Collectif</v>
      </c>
      <c r="B2" s="7"/>
      <c r="E2" s="8" t="str">
        <f>'1_CARE prev. année1'!D2</f>
        <v xml:space="preserve">Date de l'offre : </v>
      </c>
      <c r="F2" s="132">
        <f>'1_CARE prev. année1'!E2</f>
        <v>46199</v>
      </c>
      <c r="G2" s="8"/>
      <c r="H2" s="8"/>
      <c r="I2" s="8"/>
      <c r="J2" s="8"/>
      <c r="U2" s="8"/>
    </row>
    <row r="3" spans="1:21" s="1" customFormat="1" ht="8.4499999999999993" customHeight="1" x14ac:dyDescent="0.25"/>
    <row r="4" spans="1:21" s="1" customFormat="1" ht="20.100000000000001" customHeight="1" x14ac:dyDescent="0.25">
      <c r="A4" s="308" t="s">
        <v>143</v>
      </c>
      <c r="B4" s="308"/>
      <c r="C4" s="308"/>
      <c r="D4" s="308"/>
      <c r="E4" s="308"/>
      <c r="F4" s="308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8"/>
      <c r="S4" s="8"/>
      <c r="T4" s="8"/>
      <c r="U4" s="8"/>
    </row>
    <row r="5" spans="1:21" s="1" customFormat="1" ht="20.100000000000001" customHeight="1" x14ac:dyDescent="0.25">
      <c r="A5" s="320" t="s">
        <v>150</v>
      </c>
      <c r="B5" s="320"/>
      <c r="C5" s="320"/>
      <c r="D5" s="320"/>
      <c r="E5" s="320"/>
      <c r="F5" s="320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8"/>
      <c r="S5" s="8"/>
      <c r="T5" s="8"/>
      <c r="U5" s="8"/>
    </row>
    <row r="6" spans="1:21" s="1" customFormat="1" ht="8.4499999999999993" customHeight="1" thickBot="1" x14ac:dyDescent="0.3"/>
    <row r="7" spans="1:21" ht="15" x14ac:dyDescent="0.2">
      <c r="A7" s="321" t="s">
        <v>126</v>
      </c>
      <c r="B7" s="321" t="s">
        <v>146</v>
      </c>
      <c r="C7" s="323" t="s">
        <v>145</v>
      </c>
      <c r="D7" s="324"/>
      <c r="E7" s="324"/>
      <c r="F7" s="325"/>
      <c r="S7" s="8"/>
      <c r="T7" s="8"/>
      <c r="U7" s="8"/>
    </row>
    <row r="8" spans="1:21" ht="30.75" thickBot="1" x14ac:dyDescent="0.25">
      <c r="A8" s="322"/>
      <c r="B8" s="322"/>
      <c r="C8" s="189" t="s">
        <v>198</v>
      </c>
      <c r="D8" s="190" t="s">
        <v>243</v>
      </c>
      <c r="E8" s="190" t="s">
        <v>147</v>
      </c>
      <c r="F8" s="191" t="s">
        <v>148</v>
      </c>
      <c r="S8" s="8"/>
      <c r="T8" s="8"/>
      <c r="U8" s="8"/>
    </row>
    <row r="9" spans="1:21" ht="15" x14ac:dyDescent="0.25">
      <c r="A9" s="66" t="str">
        <f>'1_CARE prev. année1'!B21</f>
        <v>Personnel</v>
      </c>
      <c r="B9" s="75">
        <f>'1_CARE prev. année1'!C21</f>
        <v>0</v>
      </c>
      <c r="C9" s="67"/>
      <c r="D9" s="187"/>
      <c r="E9" s="68"/>
      <c r="F9" s="69"/>
      <c r="S9" s="8"/>
      <c r="T9" s="8"/>
      <c r="U9" s="8"/>
    </row>
    <row r="10" spans="1:21" ht="15" x14ac:dyDescent="0.25">
      <c r="A10" s="66" t="str">
        <f>'1_CARE prev. année1'!B22</f>
        <v>Energie électrique</v>
      </c>
      <c r="B10" s="75">
        <f>'1_CARE prev. année1'!C22</f>
        <v>0</v>
      </c>
      <c r="C10" s="70"/>
      <c r="D10" s="188"/>
      <c r="E10" s="71"/>
      <c r="F10" s="72"/>
      <c r="S10" s="8"/>
      <c r="T10" s="8"/>
      <c r="U10" s="8"/>
    </row>
    <row r="11" spans="1:21" ht="15" x14ac:dyDescent="0.25">
      <c r="A11" s="66" t="str">
        <f>'1_CARE prev. année1'!B23</f>
        <v>Produits de traitement</v>
      </c>
      <c r="B11" s="75">
        <f>'1_CARE prev. année1'!C23</f>
        <v>0</v>
      </c>
      <c r="C11" s="70"/>
      <c r="D11" s="188"/>
      <c r="E11" s="71"/>
      <c r="F11" s="72"/>
      <c r="S11" s="8"/>
      <c r="T11" s="8"/>
      <c r="U11" s="8"/>
    </row>
    <row r="12" spans="1:21" ht="15" x14ac:dyDescent="0.25">
      <c r="A12" s="66" t="str">
        <f>'1_CARE prev. année1'!B24</f>
        <v>Analyses</v>
      </c>
      <c r="B12" s="75">
        <f>'1_CARE prev. année1'!C24</f>
        <v>0</v>
      </c>
      <c r="C12" s="70"/>
      <c r="D12" s="188"/>
      <c r="E12" s="71"/>
      <c r="F12" s="72"/>
      <c r="S12" s="8"/>
      <c r="T12" s="8"/>
      <c r="U12" s="8"/>
    </row>
    <row r="13" spans="1:21" ht="15" x14ac:dyDescent="0.25">
      <c r="A13" s="66" t="str">
        <f>'1_CARE prev. année1'!B25</f>
        <v>Sous traitance</v>
      </c>
      <c r="B13" s="75">
        <f>'1_CARE prev. année1'!C25</f>
        <v>0</v>
      </c>
      <c r="C13" s="70"/>
      <c r="D13" s="188"/>
      <c r="E13" s="71"/>
      <c r="F13" s="72"/>
      <c r="S13" s="8"/>
      <c r="T13" s="8"/>
      <c r="U13" s="8"/>
    </row>
    <row r="14" spans="1:21" ht="15" x14ac:dyDescent="0.25">
      <c r="A14" s="66" t="str">
        <f>'1_CARE prev. année1'!B26</f>
        <v>Matières et fournitures</v>
      </c>
      <c r="B14" s="75">
        <f>'1_CARE prev. année1'!C26</f>
        <v>0</v>
      </c>
      <c r="C14" s="70"/>
      <c r="D14" s="188"/>
      <c r="E14" s="71"/>
      <c r="F14" s="72"/>
      <c r="S14" s="8"/>
      <c r="T14" s="8"/>
      <c r="U14" s="8"/>
    </row>
    <row r="15" spans="1:21" ht="15" x14ac:dyDescent="0.25">
      <c r="A15" s="66" t="str">
        <f>'1_CARE prev. année1'!B27</f>
        <v>Impôts, taxes</v>
      </c>
      <c r="B15" s="75">
        <f>'1_CARE prev. année1'!C27</f>
        <v>0</v>
      </c>
      <c r="C15" s="70"/>
      <c r="D15" s="188"/>
      <c r="E15" s="71"/>
      <c r="F15" s="72"/>
      <c r="S15" s="8"/>
      <c r="T15" s="8"/>
      <c r="U15" s="8"/>
    </row>
    <row r="16" spans="1:21" ht="15" x14ac:dyDescent="0.25">
      <c r="A16" s="66" t="str">
        <f>'1_CARE prev. année1'!B28</f>
        <v>Télécom, poste et télégestion</v>
      </c>
      <c r="B16" s="75">
        <f>'1_CARE prev. année1'!C28</f>
        <v>0</v>
      </c>
      <c r="C16" s="70"/>
      <c r="D16" s="188"/>
      <c r="E16" s="71"/>
      <c r="F16" s="72"/>
      <c r="S16" s="8"/>
      <c r="T16" s="8"/>
      <c r="U16" s="8"/>
    </row>
    <row r="17" spans="1:21" ht="15" x14ac:dyDescent="0.25">
      <c r="A17" s="66" t="str">
        <f>'1_CARE prev. année1'!B29</f>
        <v>Engins et véhicules</v>
      </c>
      <c r="B17" s="75">
        <f>'1_CARE prev. année1'!C29</f>
        <v>0</v>
      </c>
      <c r="C17" s="70"/>
      <c r="D17" s="188"/>
      <c r="E17" s="71"/>
      <c r="F17" s="72"/>
      <c r="S17" s="8"/>
      <c r="T17" s="8"/>
      <c r="U17" s="8"/>
    </row>
    <row r="18" spans="1:21" ht="15" x14ac:dyDescent="0.25">
      <c r="A18" s="66" t="str">
        <f>'1_CARE prev. année1'!B30</f>
        <v>Informatique</v>
      </c>
      <c r="B18" s="75">
        <f>'1_CARE prev. année1'!C30</f>
        <v>0</v>
      </c>
      <c r="C18" s="70"/>
      <c r="D18" s="188"/>
      <c r="E18" s="71"/>
      <c r="F18" s="72"/>
      <c r="S18" s="8"/>
      <c r="T18" s="8"/>
      <c r="U18" s="8"/>
    </row>
    <row r="19" spans="1:21" ht="15" x14ac:dyDescent="0.25">
      <c r="A19" s="66" t="str">
        <f>'1_CARE prev. année1'!B31</f>
        <v>Assurances</v>
      </c>
      <c r="B19" s="75">
        <f>'1_CARE prev. année1'!C31</f>
        <v>0</v>
      </c>
      <c r="C19" s="70"/>
      <c r="D19" s="188"/>
      <c r="E19" s="71"/>
      <c r="F19" s="72"/>
      <c r="S19" s="8"/>
      <c r="T19" s="8"/>
      <c r="U19" s="8"/>
    </row>
    <row r="20" spans="1:21" ht="15" x14ac:dyDescent="0.25">
      <c r="A20" s="66" t="str">
        <f>'1_CARE prev. année1'!B32</f>
        <v>Locaux</v>
      </c>
      <c r="B20" s="75">
        <f>'1_CARE prev. année1'!C32</f>
        <v>0</v>
      </c>
      <c r="C20" s="70"/>
      <c r="D20" s="188"/>
      <c r="E20" s="71"/>
      <c r="F20" s="72"/>
      <c r="S20" s="8"/>
      <c r="T20" s="8"/>
      <c r="U20" s="8"/>
    </row>
    <row r="21" spans="1:21" ht="15" x14ac:dyDescent="0.25">
      <c r="A21" s="66" t="str">
        <f>'1_CARE prev. année1'!B33</f>
        <v>Services centraux et recherche</v>
      </c>
      <c r="B21" s="75">
        <f>'1_CARE prev. année1'!C33</f>
        <v>0</v>
      </c>
      <c r="C21" s="70"/>
      <c r="D21" s="188"/>
      <c r="E21" s="71"/>
      <c r="F21" s="72"/>
      <c r="S21" s="8"/>
      <c r="T21" s="8"/>
      <c r="U21" s="8"/>
    </row>
    <row r="22" spans="1:21" ht="15" x14ac:dyDescent="0.25">
      <c r="A22" s="66" t="str">
        <f>'1_CARE prev. année1'!B34</f>
        <v>Garantie de renouvellement</v>
      </c>
      <c r="B22" s="75">
        <f>'1_CARE prev. année1'!C34</f>
        <v>0</v>
      </c>
      <c r="C22" s="70"/>
      <c r="D22" s="188"/>
      <c r="E22" s="71"/>
      <c r="F22" s="72"/>
      <c r="S22" s="8"/>
      <c r="T22" s="8"/>
      <c r="U22" s="8"/>
    </row>
    <row r="23" spans="1:21" ht="15" x14ac:dyDescent="0.25">
      <c r="A23" s="66" t="str">
        <f>'1_CARE prev. année1'!B35</f>
        <v>Programme de renouvellement</v>
      </c>
      <c r="B23" s="75">
        <f>'1_CARE prev. année1'!C35</f>
        <v>0</v>
      </c>
      <c r="C23" s="70"/>
      <c r="D23" s="188"/>
      <c r="E23" s="71"/>
      <c r="F23" s="72"/>
      <c r="S23" s="8"/>
      <c r="T23" s="8"/>
      <c r="U23" s="8"/>
    </row>
    <row r="24" spans="1:21" ht="15" x14ac:dyDescent="0.25">
      <c r="A24" s="66" t="str">
        <f>'1_CARE prev. année1'!B36</f>
        <v>Fonds de renouvellement</v>
      </c>
      <c r="B24" s="75">
        <f>'1_CARE prev. année1'!C36</f>
        <v>0</v>
      </c>
      <c r="C24" s="70"/>
      <c r="D24" s="188"/>
      <c r="E24" s="71"/>
      <c r="F24" s="72"/>
      <c r="S24" s="8"/>
      <c r="T24" s="8"/>
      <c r="U24" s="8"/>
    </row>
    <row r="25" spans="1:21" ht="15" x14ac:dyDescent="0.25">
      <c r="A25" s="66" t="str">
        <f>'1_CARE prev. année1'!B37</f>
        <v>Charges relatives aux investissements contractuels (hors biens du concessionnaire)</v>
      </c>
      <c r="B25" s="75">
        <f>'1_CARE prev. année1'!C37</f>
        <v>0</v>
      </c>
      <c r="C25" s="70"/>
      <c r="D25" s="188"/>
      <c r="E25" s="71"/>
      <c r="F25" s="72"/>
      <c r="S25" s="8"/>
      <c r="T25" s="8"/>
      <c r="U25" s="8"/>
    </row>
    <row r="26" spans="1:21" ht="15" x14ac:dyDescent="0.25">
      <c r="A26" s="66" t="str">
        <f>'1_CARE prev. année1'!B38</f>
        <v>Charges relatives aux investissements domaine privé</v>
      </c>
      <c r="B26" s="75">
        <f>'1_CARE prev. année1'!C38</f>
        <v>0</v>
      </c>
      <c r="C26" s="70"/>
      <c r="D26" s="188"/>
      <c r="E26" s="71"/>
      <c r="F26" s="72"/>
      <c r="S26" s="8"/>
      <c r="T26" s="8"/>
      <c r="U26" s="8"/>
    </row>
    <row r="27" spans="1:21" ht="15" x14ac:dyDescent="0.25">
      <c r="A27" s="66" t="str">
        <f>'1_CARE prev. année1'!B39</f>
        <v>Créances irrécouvrables et contentieux</v>
      </c>
      <c r="B27" s="75">
        <f>'1_CARE prev. année1'!C39</f>
        <v>0</v>
      </c>
      <c r="C27" s="70"/>
      <c r="D27" s="188"/>
      <c r="E27" s="71"/>
      <c r="F27" s="72"/>
      <c r="S27" s="8"/>
      <c r="T27" s="8"/>
      <c r="U27" s="8"/>
    </row>
    <row r="28" spans="1:21" ht="15.75" thickBot="1" x14ac:dyDescent="0.3">
      <c r="A28" s="66" t="str">
        <f>'1_CARE prev. année1'!B40</f>
        <v>Autres charges, études, améliorations</v>
      </c>
      <c r="B28" s="75">
        <f>'1_CARE prev. année1'!C40</f>
        <v>0</v>
      </c>
      <c r="C28" s="70"/>
      <c r="D28" s="188"/>
      <c r="E28" s="71"/>
      <c r="F28" s="72"/>
      <c r="S28" s="8"/>
      <c r="T28" s="8"/>
      <c r="U28" s="8"/>
    </row>
    <row r="29" spans="1:21" ht="15.75" thickBot="1" x14ac:dyDescent="0.3">
      <c r="A29" s="73" t="s">
        <v>102</v>
      </c>
      <c r="B29" s="76">
        <f>SUM(B9:B28)</f>
        <v>0</v>
      </c>
      <c r="C29" s="78">
        <f>SUM(C9:C28)</f>
        <v>0</v>
      </c>
      <c r="D29" s="78">
        <f>SUM(D9:D28)</f>
        <v>0</v>
      </c>
      <c r="E29" s="79">
        <f>SUM(E9:E28)</f>
        <v>0</v>
      </c>
      <c r="F29" s="81">
        <f t="shared" ref="F29" si="0">SUM(F9:F28)</f>
        <v>0</v>
      </c>
      <c r="S29" s="8"/>
      <c r="T29" s="8"/>
      <c r="U29" s="8"/>
    </row>
    <row r="30" spans="1:21" ht="15.75" thickBot="1" x14ac:dyDescent="0.3">
      <c r="A30" s="66" t="s">
        <v>144</v>
      </c>
      <c r="B30" s="77"/>
      <c r="C30" s="74" t="e">
        <f>C29/$B29</f>
        <v>#DIV/0!</v>
      </c>
      <c r="D30" s="74" t="e">
        <f>D29/$B29</f>
        <v>#DIV/0!</v>
      </c>
      <c r="E30" s="80" t="e">
        <f>E29/$B29</f>
        <v>#DIV/0!</v>
      </c>
      <c r="F30" s="82" t="e">
        <f t="shared" ref="F30" si="1">F29/$B29</f>
        <v>#DIV/0!</v>
      </c>
      <c r="S30" s="8"/>
      <c r="T30" s="8"/>
      <c r="U30" s="8"/>
    </row>
    <row r="31" spans="1:21" ht="15.75" thickBot="1" x14ac:dyDescent="0.3">
      <c r="A31" s="192" t="s">
        <v>149</v>
      </c>
      <c r="B31" s="193">
        <v>0.15</v>
      </c>
      <c r="C31" s="193"/>
      <c r="D31" s="193"/>
      <c r="E31" s="193"/>
      <c r="F31" s="193"/>
      <c r="H31" s="97">
        <f>SUM(B31:F31)</f>
        <v>0.15</v>
      </c>
      <c r="S31" s="8"/>
      <c r="T31" s="8"/>
      <c r="U31" s="8"/>
    </row>
    <row r="32" spans="1:21" ht="15" x14ac:dyDescent="0.2">
      <c r="S32" s="8"/>
      <c r="T32" s="8"/>
      <c r="U32" s="8"/>
    </row>
    <row r="33" spans="1:21" ht="15" x14ac:dyDescent="0.2">
      <c r="S33" s="8"/>
      <c r="T33" s="8"/>
      <c r="U33" s="8"/>
    </row>
    <row r="34" spans="1:21" s="1" customFormat="1" ht="20.100000000000001" customHeight="1" x14ac:dyDescent="0.25">
      <c r="A34" s="308" t="s">
        <v>227</v>
      </c>
      <c r="B34" s="308"/>
      <c r="C34" s="308"/>
      <c r="D34" s="308"/>
      <c r="E34" s="308"/>
      <c r="F34" s="308"/>
      <c r="G34" s="7"/>
      <c r="H34" s="7"/>
      <c r="I34" s="7"/>
      <c r="J34" s="7"/>
      <c r="K34" s="7"/>
      <c r="L34" s="7"/>
      <c r="M34" s="8"/>
      <c r="N34" s="8"/>
      <c r="O34" s="8"/>
      <c r="P34" s="8"/>
    </row>
    <row r="35" spans="1:21" s="1" customFormat="1" ht="20.100000000000001" customHeight="1" x14ac:dyDescent="0.25">
      <c r="A35" s="320" t="s">
        <v>163</v>
      </c>
      <c r="B35" s="320"/>
      <c r="C35" s="320"/>
      <c r="D35" s="320"/>
      <c r="E35" s="320"/>
      <c r="F35" s="320"/>
      <c r="G35" s="32"/>
      <c r="H35" s="32"/>
      <c r="I35" s="32"/>
      <c r="J35" s="32"/>
      <c r="K35" s="32"/>
      <c r="L35" s="32"/>
      <c r="M35" s="8"/>
      <c r="N35" s="8"/>
      <c r="O35" s="8"/>
      <c r="P35" s="8"/>
    </row>
    <row r="36" spans="1:21" s="1" customFormat="1" ht="8.4499999999999993" customHeight="1" thickBot="1" x14ac:dyDescent="0.3"/>
    <row r="37" spans="1:21" ht="15.75" thickBot="1" x14ac:dyDescent="0.25">
      <c r="A37" s="1"/>
      <c r="B37" s="1"/>
      <c r="C37" s="212" t="s">
        <v>145</v>
      </c>
      <c r="D37" s="213"/>
      <c r="E37" s="214"/>
      <c r="G37" s="59"/>
      <c r="H37" s="10"/>
      <c r="R37" s="8"/>
      <c r="S37" s="8"/>
      <c r="T37" s="8"/>
    </row>
    <row r="38" spans="1:21" ht="30.75" thickBot="1" x14ac:dyDescent="0.25">
      <c r="A38" s="1"/>
      <c r="B38" s="1"/>
      <c r="C38" s="189" t="s">
        <v>198</v>
      </c>
      <c r="D38" s="215" t="s">
        <v>148</v>
      </c>
      <c r="E38" s="216" t="s">
        <v>244</v>
      </c>
      <c r="G38" s="59"/>
      <c r="H38" s="10"/>
      <c r="R38" s="8"/>
      <c r="S38" s="8"/>
      <c r="T38" s="8"/>
    </row>
    <row r="39" spans="1:21" ht="15.75" thickBot="1" x14ac:dyDescent="0.3">
      <c r="A39" s="192" t="s">
        <v>149</v>
      </c>
      <c r="B39" s="193">
        <v>0.15</v>
      </c>
      <c r="C39" s="217">
        <v>0.25</v>
      </c>
      <c r="D39" s="218">
        <v>0.3</v>
      </c>
      <c r="E39" s="219">
        <v>0.3</v>
      </c>
      <c r="H39" s="97">
        <f>SUM(B39:E39)</f>
        <v>1</v>
      </c>
      <c r="R39" s="8"/>
      <c r="S39" s="8"/>
      <c r="T39" s="8"/>
    </row>
    <row r="40" spans="1:21" ht="15" x14ac:dyDescent="0.2">
      <c r="G40" s="59"/>
      <c r="H40" s="10"/>
      <c r="R40" s="8"/>
      <c r="S40" s="8"/>
      <c r="T40" s="8"/>
    </row>
    <row r="41" spans="1:21" ht="15" x14ac:dyDescent="0.2">
      <c r="G41" s="59"/>
      <c r="H41" s="10"/>
      <c r="R41" s="8"/>
      <c r="S41" s="8"/>
      <c r="T41" s="8"/>
    </row>
    <row r="42" spans="1:21" x14ac:dyDescent="0.2">
      <c r="G42" s="59"/>
      <c r="H42" s="10"/>
    </row>
  </sheetData>
  <mergeCells count="7">
    <mergeCell ref="A34:F34"/>
    <mergeCell ref="A35:F35"/>
    <mergeCell ref="B7:B8"/>
    <mergeCell ref="C7:F7"/>
    <mergeCell ref="A4:F4"/>
    <mergeCell ref="A7:A8"/>
    <mergeCell ref="A5:F5"/>
  </mergeCells>
  <pageMargins left="0.70866141732283472" right="0.70866141732283472" top="0.35433070866141736" bottom="0.35433070866141736" header="0.31496062992125984" footer="0.31496062992125984"/>
  <pageSetup paperSize="9" scale="88" orientation="landscape" horizontalDpi="360" verticalDpi="36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M37"/>
  <sheetViews>
    <sheetView zoomScaleNormal="100" workbookViewId="0">
      <selection activeCell="E14" sqref="E14"/>
    </sheetView>
  </sheetViews>
  <sheetFormatPr baseColWidth="10" defaultColWidth="11.42578125" defaultRowHeight="12.75" x14ac:dyDescent="0.2"/>
  <cols>
    <col min="1" max="1" width="68" style="10" bestFit="1" customWidth="1"/>
    <col min="2" max="2" width="54.5703125" style="10" customWidth="1"/>
    <col min="3" max="16384" width="11.42578125" style="10"/>
  </cols>
  <sheetData>
    <row r="1" spans="1:13" s="1" customFormat="1" ht="20.100000000000001" customHeight="1" x14ac:dyDescent="0.25">
      <c r="A1" s="7" t="str">
        <f>'1_CARE prev. année1'!A1</f>
        <v>Commune de Neuillé-Pont-Pierre</v>
      </c>
      <c r="B1" s="8" t="str">
        <f>'1_CARE prev. année1'!E1</f>
        <v>__________</v>
      </c>
      <c r="M1" s="8"/>
    </row>
    <row r="2" spans="1:13" s="1" customFormat="1" ht="20.100000000000001" customHeight="1" x14ac:dyDescent="0.25">
      <c r="A2" s="7" t="str">
        <f>'1_CARE prev. année1'!A2</f>
        <v>Service de l'Assainissement Collectif</v>
      </c>
      <c r="B2" s="145">
        <f>'1_CARE prev. année1'!E2</f>
        <v>46199</v>
      </c>
      <c r="M2" s="8"/>
    </row>
    <row r="3" spans="1:13" s="1" customFormat="1" ht="8.4499999999999993" customHeight="1" x14ac:dyDescent="0.25"/>
    <row r="4" spans="1:13" s="1" customFormat="1" ht="8.4499999999999993" customHeight="1" x14ac:dyDescent="0.25"/>
    <row r="5" spans="1:13" s="1" customFormat="1" ht="20.100000000000001" customHeight="1" x14ac:dyDescent="0.25">
      <c r="A5" s="308" t="s">
        <v>151</v>
      </c>
      <c r="B5" s="308"/>
      <c r="C5" s="7"/>
      <c r="D5" s="7"/>
      <c r="E5" s="7"/>
      <c r="F5" s="7"/>
      <c r="G5" s="7"/>
      <c r="H5" s="7"/>
      <c r="I5" s="7"/>
      <c r="J5" s="8"/>
      <c r="K5" s="8"/>
      <c r="L5" s="8"/>
      <c r="M5" s="8"/>
    </row>
    <row r="6" spans="1:13" s="1" customFormat="1" ht="15" customHeight="1" thickBot="1" x14ac:dyDescent="0.3">
      <c r="A6" s="98"/>
      <c r="B6" s="98"/>
      <c r="C6" s="7"/>
      <c r="D6" s="7"/>
      <c r="E6" s="7"/>
      <c r="F6" s="7"/>
      <c r="G6" s="7"/>
      <c r="H6" s="7"/>
      <c r="I6" s="7"/>
      <c r="J6" s="8"/>
      <c r="K6" s="8"/>
      <c r="L6" s="8"/>
      <c r="M6" s="8"/>
    </row>
    <row r="7" spans="1:13" ht="15.75" thickBot="1" x14ac:dyDescent="0.25">
      <c r="A7" s="326" t="s">
        <v>177</v>
      </c>
      <c r="B7" s="327"/>
      <c r="K7" s="8"/>
      <c r="L7" s="8"/>
      <c r="M7" s="8"/>
    </row>
    <row r="8" spans="1:13" ht="15" x14ac:dyDescent="0.2">
      <c r="A8" s="128" t="s">
        <v>166</v>
      </c>
      <c r="B8" s="129"/>
      <c r="K8" s="8"/>
      <c r="L8" s="8"/>
      <c r="M8" s="8"/>
    </row>
    <row r="9" spans="1:13" ht="15" x14ac:dyDescent="0.2">
      <c r="A9" s="124" t="s">
        <v>172</v>
      </c>
      <c r="B9" s="130"/>
      <c r="K9" s="8"/>
      <c r="L9" s="8"/>
      <c r="M9" s="8"/>
    </row>
    <row r="10" spans="1:13" ht="15" x14ac:dyDescent="0.2">
      <c r="A10" s="124" t="s">
        <v>167</v>
      </c>
      <c r="B10" s="130"/>
      <c r="K10" s="8"/>
      <c r="L10" s="8"/>
      <c r="M10" s="8"/>
    </row>
    <row r="11" spans="1:13" ht="15" x14ac:dyDescent="0.2">
      <c r="A11" s="124" t="s">
        <v>174</v>
      </c>
      <c r="B11" s="130"/>
      <c r="K11" s="8"/>
      <c r="L11" s="8"/>
      <c r="M11" s="8"/>
    </row>
    <row r="12" spans="1:13" ht="15" x14ac:dyDescent="0.2">
      <c r="A12" s="124" t="s">
        <v>173</v>
      </c>
      <c r="B12" s="130"/>
      <c r="K12" s="8"/>
      <c r="L12" s="8"/>
      <c r="M12" s="8"/>
    </row>
    <row r="13" spans="1:13" ht="15" x14ac:dyDescent="0.2">
      <c r="A13" s="124" t="s">
        <v>175</v>
      </c>
      <c r="B13" s="130"/>
      <c r="K13" s="8"/>
      <c r="L13" s="8"/>
      <c r="M13" s="8"/>
    </row>
    <row r="14" spans="1:13" ht="16.5" customHeight="1" x14ac:dyDescent="0.2">
      <c r="A14" s="124" t="s">
        <v>228</v>
      </c>
      <c r="B14" s="220" t="s">
        <v>229</v>
      </c>
      <c r="H14" s="8"/>
      <c r="I14" s="8"/>
      <c r="J14" s="8"/>
    </row>
    <row r="15" spans="1:13" ht="16.5" customHeight="1" x14ac:dyDescent="0.2">
      <c r="A15" s="124" t="s">
        <v>230</v>
      </c>
      <c r="B15" s="220" t="s">
        <v>231</v>
      </c>
      <c r="H15" s="8"/>
      <c r="I15" s="8"/>
      <c r="J15" s="8"/>
    </row>
    <row r="16" spans="1:13" ht="16.5" customHeight="1" x14ac:dyDescent="0.2">
      <c r="A16" s="124" t="s">
        <v>232</v>
      </c>
      <c r="B16" s="220" t="s">
        <v>233</v>
      </c>
      <c r="H16" s="8"/>
      <c r="I16" s="8"/>
      <c r="J16" s="8"/>
    </row>
    <row r="17" spans="1:13" ht="16.5" customHeight="1" x14ac:dyDescent="0.2">
      <c r="A17" s="124" t="s">
        <v>242</v>
      </c>
      <c r="B17" s="220" t="s">
        <v>234</v>
      </c>
      <c r="H17" s="8"/>
      <c r="I17" s="8"/>
      <c r="J17" s="8"/>
    </row>
    <row r="18" spans="1:13" ht="16.5" customHeight="1" x14ac:dyDescent="0.2">
      <c r="A18" s="124" t="s">
        <v>235</v>
      </c>
      <c r="B18" s="220" t="s">
        <v>236</v>
      </c>
      <c r="J18" s="8"/>
      <c r="K18" s="8"/>
      <c r="L18" s="8"/>
    </row>
    <row r="19" spans="1:13" ht="15" x14ac:dyDescent="0.2">
      <c r="A19" s="124" t="s">
        <v>176</v>
      </c>
      <c r="B19" s="220" t="s">
        <v>233</v>
      </c>
      <c r="K19" s="8"/>
      <c r="L19" s="8"/>
      <c r="M19" s="8"/>
    </row>
    <row r="20" spans="1:13" ht="16.5" customHeight="1" x14ac:dyDescent="0.2">
      <c r="A20" s="124" t="s">
        <v>237</v>
      </c>
      <c r="B20" s="220"/>
      <c r="J20" s="8"/>
      <c r="K20" s="8"/>
      <c r="L20" s="8"/>
    </row>
    <row r="21" spans="1:13" ht="16.5" customHeight="1" x14ac:dyDescent="0.2">
      <c r="A21" s="124" t="s">
        <v>238</v>
      </c>
      <c r="B21" s="220"/>
      <c r="J21" s="8"/>
      <c r="K21" s="8"/>
      <c r="L21" s="8"/>
    </row>
    <row r="22" spans="1:13" ht="15" x14ac:dyDescent="0.2">
      <c r="A22" s="124" t="s">
        <v>169</v>
      </c>
      <c r="B22" s="220" t="s">
        <v>239</v>
      </c>
      <c r="K22" s="8"/>
      <c r="L22" s="8"/>
      <c r="M22" s="8"/>
    </row>
    <row r="23" spans="1:13" ht="15" x14ac:dyDescent="0.2">
      <c r="A23" s="124" t="s">
        <v>170</v>
      </c>
      <c r="B23" s="220" t="s">
        <v>240</v>
      </c>
      <c r="K23" s="8"/>
      <c r="L23" s="8"/>
      <c r="M23" s="8"/>
    </row>
    <row r="24" spans="1:13" ht="15.75" thickBot="1" x14ac:dyDescent="0.25">
      <c r="A24" s="127" t="s">
        <v>168</v>
      </c>
      <c r="B24" s="131"/>
      <c r="K24" s="8"/>
      <c r="L24" s="8"/>
      <c r="M24" s="8"/>
    </row>
    <row r="25" spans="1:13" s="1" customFormat="1" ht="15" customHeight="1" thickBot="1" x14ac:dyDescent="0.3">
      <c r="A25" s="221" t="s">
        <v>241</v>
      </c>
      <c r="B25" s="98"/>
      <c r="C25" s="7"/>
      <c r="D25" s="7"/>
      <c r="E25" s="7"/>
      <c r="F25" s="7"/>
      <c r="G25" s="7"/>
      <c r="H25" s="7"/>
      <c r="I25" s="7"/>
      <c r="J25" s="8"/>
      <c r="K25" s="8"/>
      <c r="L25" s="8"/>
      <c r="M25" s="8"/>
    </row>
    <row r="26" spans="1:13" ht="15" x14ac:dyDescent="0.2">
      <c r="A26" s="209" t="s">
        <v>165</v>
      </c>
      <c r="B26" s="210" t="s">
        <v>289</v>
      </c>
      <c r="K26" s="8"/>
      <c r="L26" s="8"/>
      <c r="M26" s="8"/>
    </row>
    <row r="27" spans="1:13" ht="15" customHeight="1" x14ac:dyDescent="0.2">
      <c r="A27" s="124" t="s">
        <v>204</v>
      </c>
      <c r="B27" s="125"/>
      <c r="K27" s="8"/>
      <c r="L27" s="8"/>
      <c r="M27" s="8"/>
    </row>
    <row r="28" spans="1:13" ht="15" customHeight="1" x14ac:dyDescent="0.2">
      <c r="A28" s="124" t="s">
        <v>214</v>
      </c>
      <c r="B28" s="125"/>
      <c r="K28" s="8"/>
      <c r="L28" s="8"/>
      <c r="M28" s="8"/>
    </row>
    <row r="29" spans="1:13" ht="15" customHeight="1" x14ac:dyDescent="0.2">
      <c r="A29" s="124" t="s">
        <v>154</v>
      </c>
      <c r="B29" s="125"/>
      <c r="K29" s="8"/>
      <c r="L29" s="8"/>
      <c r="M29" s="8"/>
    </row>
    <row r="30" spans="1:13" ht="15" x14ac:dyDescent="0.2">
      <c r="A30" s="124" t="s">
        <v>152</v>
      </c>
      <c r="B30" s="125"/>
      <c r="K30" s="8"/>
      <c r="L30" s="8"/>
      <c r="M30" s="8"/>
    </row>
    <row r="31" spans="1:13" ht="15" x14ac:dyDescent="0.2">
      <c r="A31" s="124" t="s">
        <v>153</v>
      </c>
      <c r="B31" s="125"/>
      <c r="K31" s="8"/>
      <c r="L31" s="8"/>
      <c r="M31" s="8"/>
    </row>
    <row r="32" spans="1:13" ht="14.45" customHeight="1" x14ac:dyDescent="0.2">
      <c r="A32" s="124" t="s">
        <v>156</v>
      </c>
      <c r="B32" s="125"/>
    </row>
    <row r="33" spans="1:2" ht="29.45" customHeight="1" x14ac:dyDescent="0.2">
      <c r="A33" s="124" t="s">
        <v>155</v>
      </c>
      <c r="B33" s="125"/>
    </row>
    <row r="34" spans="1:2" ht="25.5" x14ac:dyDescent="0.2">
      <c r="A34" s="124" t="s">
        <v>215</v>
      </c>
      <c r="B34" s="125"/>
    </row>
    <row r="35" spans="1:2" x14ac:dyDescent="0.2">
      <c r="A35" s="126" t="s">
        <v>171</v>
      </c>
      <c r="B35" s="125"/>
    </row>
    <row r="36" spans="1:2" x14ac:dyDescent="0.2">
      <c r="A36" s="126" t="s">
        <v>171</v>
      </c>
      <c r="B36" s="125"/>
    </row>
    <row r="37" spans="1:2" ht="13.5" thickBot="1" x14ac:dyDescent="0.25">
      <c r="A37" s="127" t="s">
        <v>216</v>
      </c>
      <c r="B37" s="222"/>
    </row>
  </sheetData>
  <mergeCells count="2">
    <mergeCell ref="A7:B7"/>
    <mergeCell ref="A5:B5"/>
  </mergeCells>
  <pageMargins left="0.70866141732283472" right="0.70866141732283472" top="0.35433070866141736" bottom="0.35433070866141736" header="0.31496062992125984" footer="0.31496062992125984"/>
  <pageSetup paperSize="9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10</vt:i4>
      </vt:variant>
      <vt:variant>
        <vt:lpstr>Plages nommées</vt:lpstr>
      </vt:variant>
      <vt:variant>
        <vt:i4>7</vt:i4>
      </vt:variant>
    </vt:vector>
  </HeadingPairs>
  <TitlesOfParts>
    <vt:vector size="17" baseType="lpstr">
      <vt:lpstr>0_Instructions</vt:lpstr>
      <vt:lpstr>1_CARE prev. année1</vt:lpstr>
      <vt:lpstr>2_Détail des produits</vt:lpstr>
      <vt:lpstr>3_Détail des charges RH</vt:lpstr>
      <vt:lpstr>4_Détail des autres charges</vt:lpstr>
      <vt:lpstr>5_CARE pluriannuel</vt:lpstr>
      <vt:lpstr>6_Plan de rnvlt</vt:lpstr>
      <vt:lpstr>7_Formule indexation</vt:lpstr>
      <vt:lpstr>8_Règlement du Service</vt:lpstr>
      <vt:lpstr>9_Calcul facture 120 m3</vt:lpstr>
      <vt:lpstr>'1_CARE prev. année1'!Zone_d_impression</vt:lpstr>
      <vt:lpstr>'2_Détail des produits'!Zone_d_impression</vt:lpstr>
      <vt:lpstr>'3_Détail des charges RH'!Zone_d_impression</vt:lpstr>
      <vt:lpstr>'4_Détail des autres charges'!Zone_d_impression</vt:lpstr>
      <vt:lpstr>'5_CARE pluriannuel'!Zone_d_impression</vt:lpstr>
      <vt:lpstr>'6_Plan de rnvlt'!Zone_d_impression</vt:lpstr>
      <vt:lpstr>'8_Règlement du Service'!Zone_d_impression</vt:lpstr>
    </vt:vector>
  </TitlesOfParts>
  <Manager>CF</Manager>
  <Company>CABINET CONSEIL ASPASIE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Olivier GESTER</cp:lastModifiedBy>
  <cp:lastPrinted>2024-01-30T09:59:25Z</cp:lastPrinted>
  <dcterms:created xsi:type="dcterms:W3CDTF">2021-03-22T21:17:39Z</dcterms:created>
  <dcterms:modified xsi:type="dcterms:W3CDTF">2026-05-13T08:21:05Z</dcterms:modified>
</cp:coreProperties>
</file>